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vonne G\Documents Aug 8 2017\Budget\FY 2021-22 Budget\"/>
    </mc:Choice>
  </mc:AlternateContent>
  <xr:revisionPtr revIDLastSave="0" documentId="14_{6DA01BF0-4B93-4B38-B9A8-150279DCC911}" xr6:coauthVersionLast="47" xr6:coauthVersionMax="47" xr10:uidLastSave="{00000000-0000-0000-0000-000000000000}"/>
  <bookViews>
    <workbookView xWindow="-120" yWindow="-120" windowWidth="27960" windowHeight="16440" xr2:uid="{6D9F47C1-13B0-4C4A-851F-038C77925238}"/>
  </bookViews>
  <sheets>
    <sheet name="Total Page" sheetId="17" r:id="rId1"/>
    <sheet name="GF Revenues" sheetId="1" r:id="rId2"/>
    <sheet name="CE" sheetId="2" r:id="rId3"/>
    <sheet name="GF" sheetId="11" r:id="rId4"/>
    <sheet name="Court" sheetId="12" r:id="rId5"/>
    <sheet name="PD" sheetId="13" r:id="rId6"/>
    <sheet name="PW" sheetId="14" r:id="rId7"/>
    <sheet name="Park" sheetId="15" r:id="rId8"/>
    <sheet name="Streets" sheetId="18" r:id="rId9"/>
    <sheet name="MDD" sheetId="16" r:id="rId10"/>
    <sheet name="Hotel" sheetId="19" r:id="rId11"/>
    <sheet name="Debt" sheetId="20" r:id="rId12"/>
    <sheet name="Court SecTec" sheetId="21" r:id="rId13"/>
    <sheet name="Utilities" sheetId="22" r:id="rId14"/>
  </sheets>
  <definedNames>
    <definedName name="_xlnm.Print_Area" localSheetId="4">Court!$A:$G</definedName>
    <definedName name="_xlnm.Print_Area" localSheetId="11">Debt!$A$1:$G$12</definedName>
    <definedName name="_xlnm.Print_Area" localSheetId="3">GF!$A$1:$G$40</definedName>
    <definedName name="_xlnm.Print_Area" localSheetId="7">Park!$A$1:$G$26</definedName>
    <definedName name="_xlnm.Print_Area" localSheetId="6">PW!$A$1:$G$31</definedName>
    <definedName name="_xlnm.Print_Area" localSheetId="0">'Total Page'!$A:$F</definedName>
    <definedName name="_xlnm.Print_Titles" localSheetId="2">CE!$1:$3</definedName>
    <definedName name="_xlnm.Print_Titles" localSheetId="4">Court!$1:$3</definedName>
    <definedName name="_xlnm.Print_Titles" localSheetId="12">'Court SecTec'!$1:$3</definedName>
    <definedName name="_xlnm.Print_Titles" localSheetId="11">Debt!$1:$3</definedName>
    <definedName name="_xlnm.Print_Titles" localSheetId="3">GF!$1:$3</definedName>
    <definedName name="_xlnm.Print_Titles" localSheetId="1">'GF Revenues'!$2:$4</definedName>
    <definedName name="_xlnm.Print_Titles" localSheetId="10">Hotel!$1:$3</definedName>
    <definedName name="_xlnm.Print_Titles" localSheetId="9">MDD!$2:$4</definedName>
    <definedName name="_xlnm.Print_Titles" localSheetId="7">Park!$1:$3</definedName>
    <definedName name="_xlnm.Print_Titles" localSheetId="5">PD!$1:$3</definedName>
    <definedName name="_xlnm.Print_Titles" localSheetId="6">PW!$1:$3</definedName>
    <definedName name="_xlnm.Print_Titles" localSheetId="8">Streets!$2:$4</definedName>
    <definedName name="_xlnm.Print_Titles" localSheetId="0">'Total Page'!$1:$3</definedName>
    <definedName name="_xlnm.Print_Titles" localSheetId="13">Utilities!$1:$3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2" l="1"/>
  <c r="G12" i="19"/>
  <c r="G5" i="13"/>
  <c r="G5" i="11"/>
  <c r="G6" i="2"/>
  <c r="F33" i="16" l="1"/>
  <c r="F21" i="15"/>
  <c r="F38" i="13"/>
  <c r="E13" i="17" s="1"/>
  <c r="F18" i="12"/>
  <c r="F40" i="11"/>
  <c r="G70" i="22" l="1"/>
  <c r="F56" i="17" s="1"/>
  <c r="F70" i="22"/>
  <c r="E56" i="17" s="1"/>
  <c r="E70" i="22"/>
  <c r="D56" i="17" s="1"/>
  <c r="D70" i="22"/>
  <c r="C56" i="17" s="1"/>
  <c r="C70" i="22"/>
  <c r="B56" i="17" s="1"/>
  <c r="F22" i="22"/>
  <c r="E55" i="17" s="1"/>
  <c r="E22" i="22"/>
  <c r="D55" i="17" s="1"/>
  <c r="D22" i="22"/>
  <c r="C55" i="17" s="1"/>
  <c r="C22" i="22"/>
  <c r="B55" i="17" s="1"/>
  <c r="F25" i="21"/>
  <c r="E50" i="17" s="1"/>
  <c r="E25" i="21"/>
  <c r="D50" i="17" s="1"/>
  <c r="D25" i="21"/>
  <c r="C50" i="17" s="1"/>
  <c r="C25" i="21"/>
  <c r="B50" i="17" s="1"/>
  <c r="F21" i="21"/>
  <c r="E49" i="17" s="1"/>
  <c r="E21" i="21"/>
  <c r="D21" i="21"/>
  <c r="C21" i="21"/>
  <c r="F8" i="21"/>
  <c r="E43" i="17" s="1"/>
  <c r="E45" i="17" s="1"/>
  <c r="E8" i="21"/>
  <c r="D43" i="17" s="1"/>
  <c r="D45" i="17" s="1"/>
  <c r="D8" i="21"/>
  <c r="C43" i="17" s="1"/>
  <c r="C45" i="17" s="1"/>
  <c r="C8" i="21"/>
  <c r="B43" i="17" s="1"/>
  <c r="B45" i="17" s="1"/>
  <c r="F8" i="20"/>
  <c r="E8" i="20"/>
  <c r="D8" i="20"/>
  <c r="C8" i="20"/>
  <c r="C72" i="22" l="1"/>
  <c r="B57" i="17" s="1"/>
  <c r="C27" i="21"/>
  <c r="B51" i="17" s="1"/>
  <c r="B49" i="17"/>
  <c r="D27" i="21"/>
  <c r="C51" i="17" s="1"/>
  <c r="C49" i="17"/>
  <c r="E27" i="21"/>
  <c r="D51" i="17" s="1"/>
  <c r="D49" i="17"/>
  <c r="D72" i="22"/>
  <c r="C57" i="17" s="1"/>
  <c r="E72" i="22"/>
  <c r="D57" i="17" s="1"/>
  <c r="F72" i="22"/>
  <c r="E57" i="17" s="1"/>
  <c r="F27" i="21"/>
  <c r="E51" i="17" s="1"/>
  <c r="F12" i="19"/>
  <c r="E38" i="17" s="1"/>
  <c r="E12" i="19"/>
  <c r="D38" i="17" s="1"/>
  <c r="D12" i="19"/>
  <c r="C38" i="17" s="1"/>
  <c r="C12" i="19"/>
  <c r="B38" i="17" s="1"/>
  <c r="F7" i="19"/>
  <c r="E37" i="17" s="1"/>
  <c r="E7" i="19"/>
  <c r="D37" i="17" s="1"/>
  <c r="D7" i="19"/>
  <c r="C37" i="17" s="1"/>
  <c r="C7" i="19"/>
  <c r="B37" i="17" s="1"/>
  <c r="G21" i="22"/>
  <c r="G20" i="22"/>
  <c r="G18" i="22"/>
  <c r="G17" i="22"/>
  <c r="G16" i="22"/>
  <c r="G14" i="22"/>
  <c r="G12" i="22"/>
  <c r="G11" i="22"/>
  <c r="G8" i="22"/>
  <c r="G7" i="22"/>
  <c r="G6" i="22"/>
  <c r="G20" i="21"/>
  <c r="G6" i="21"/>
  <c r="F13" i="18"/>
  <c r="E32" i="17" s="1"/>
  <c r="E13" i="18"/>
  <c r="D32" i="17" s="1"/>
  <c r="D13" i="18"/>
  <c r="C32" i="17" s="1"/>
  <c r="C13" i="18"/>
  <c r="B32" i="17" s="1"/>
  <c r="F8" i="18"/>
  <c r="E31" i="17" s="1"/>
  <c r="E8" i="18"/>
  <c r="D31" i="17" s="1"/>
  <c r="D8" i="18"/>
  <c r="C31" i="17" s="1"/>
  <c r="C8" i="18"/>
  <c r="B31" i="17" s="1"/>
  <c r="G109" i="20"/>
  <c r="G108" i="20"/>
  <c r="G7" i="20"/>
  <c r="G6" i="20"/>
  <c r="G5" i="19"/>
  <c r="E26" i="17"/>
  <c r="E27" i="17"/>
  <c r="C14" i="19" l="1"/>
  <c r="B39" i="17" s="1"/>
  <c r="D14" i="19"/>
  <c r="C39" i="17" s="1"/>
  <c r="G7" i="19"/>
  <c r="G22" i="22"/>
  <c r="G8" i="20"/>
  <c r="E14" i="19"/>
  <c r="D39" i="17" s="1"/>
  <c r="F38" i="17"/>
  <c r="D15" i="18"/>
  <c r="C33" i="17" s="1"/>
  <c r="F14" i="19"/>
  <c r="E39" i="17" s="1"/>
  <c r="C15" i="18"/>
  <c r="B33" i="17" s="1"/>
  <c r="F15" i="18"/>
  <c r="E33" i="17" s="1"/>
  <c r="E15" i="18"/>
  <c r="D33" i="17" s="1"/>
  <c r="G21" i="21"/>
  <c r="F49" i="17" s="1"/>
  <c r="G25" i="21"/>
  <c r="F50" i="17" s="1"/>
  <c r="G8" i="21"/>
  <c r="F43" i="17" s="1"/>
  <c r="F45" i="17" s="1"/>
  <c r="F37" i="17" l="1"/>
  <c r="G14" i="19"/>
  <c r="F39" i="17"/>
  <c r="F55" i="17"/>
  <c r="G72" i="22"/>
  <c r="F57" i="17" s="1"/>
  <c r="G27" i="21"/>
  <c r="F51" i="17" s="1"/>
  <c r="E33" i="16" l="1"/>
  <c r="D26" i="17" s="1"/>
  <c r="D33" i="16"/>
  <c r="C26" i="17" s="1"/>
  <c r="C33" i="16"/>
  <c r="B26" i="17" s="1"/>
  <c r="F9" i="16"/>
  <c r="E9" i="16"/>
  <c r="D25" i="17" s="1"/>
  <c r="D9" i="16"/>
  <c r="C25" i="17" s="1"/>
  <c r="C9" i="16"/>
  <c r="B25" i="17" s="1"/>
  <c r="G12" i="18"/>
  <c r="G7" i="18"/>
  <c r="E12" i="17"/>
  <c r="B17" i="17"/>
  <c r="E17" i="17"/>
  <c r="E21" i="15"/>
  <c r="D17" i="17" s="1"/>
  <c r="D21" i="15"/>
  <c r="C17" i="17" s="1"/>
  <c r="C21" i="15"/>
  <c r="G32" i="16"/>
  <c r="G30" i="16"/>
  <c r="G29" i="16"/>
  <c r="G28" i="16"/>
  <c r="G26" i="16"/>
  <c r="G25" i="16"/>
  <c r="G24" i="16"/>
  <c r="G23" i="16"/>
  <c r="G22" i="16"/>
  <c r="G21" i="16"/>
  <c r="G20" i="16"/>
  <c r="G19" i="16"/>
  <c r="G18" i="16"/>
  <c r="G17" i="16"/>
  <c r="G8" i="16"/>
  <c r="G9" i="16" l="1"/>
  <c r="F25" i="17" s="1"/>
  <c r="E25" i="17"/>
  <c r="F36" i="16"/>
  <c r="G8" i="18"/>
  <c r="G13" i="18"/>
  <c r="F32" i="17" s="1"/>
  <c r="G33" i="16"/>
  <c r="F26" i="17" s="1"/>
  <c r="C36" i="16"/>
  <c r="B27" i="17" s="1"/>
  <c r="D36" i="16"/>
  <c r="C27" i="17" s="1"/>
  <c r="E36" i="16"/>
  <c r="D27" i="17" s="1"/>
  <c r="G36" i="16" l="1"/>
  <c r="F27" i="17" s="1"/>
  <c r="G15" i="18"/>
  <c r="F33" i="17" s="1"/>
  <c r="F31" i="17"/>
  <c r="F25" i="14"/>
  <c r="E15" i="17" s="1"/>
  <c r="E25" i="14"/>
  <c r="D15" i="17" s="1"/>
  <c r="D25" i="14"/>
  <c r="C15" i="17" s="1"/>
  <c r="C25" i="14"/>
  <c r="B15" i="17" s="1"/>
  <c r="G17" i="15"/>
  <c r="G16" i="15"/>
  <c r="G14" i="15"/>
  <c r="G12" i="15"/>
  <c r="G10" i="15"/>
  <c r="G28" i="11"/>
  <c r="E38" i="13"/>
  <c r="D13" i="17" s="1"/>
  <c r="D38" i="13"/>
  <c r="C13" i="17" s="1"/>
  <c r="C38" i="13"/>
  <c r="B13" i="17" s="1"/>
  <c r="G21" i="14"/>
  <c r="G6" i="14"/>
  <c r="E18" i="12"/>
  <c r="D12" i="17" s="1"/>
  <c r="D18" i="12"/>
  <c r="C12" i="17" s="1"/>
  <c r="C18" i="12"/>
  <c r="B12" i="17" s="1"/>
  <c r="G21" i="15" l="1"/>
  <c r="F17" i="17" s="1"/>
  <c r="G25" i="14"/>
  <c r="F15" i="17" s="1"/>
  <c r="E11" i="17"/>
  <c r="E40" i="11"/>
  <c r="D11" i="17" s="1"/>
  <c r="D40" i="11"/>
  <c r="C11" i="17" s="1"/>
  <c r="C40" i="11"/>
  <c r="B11" i="17" s="1"/>
  <c r="F21" i="2"/>
  <c r="E9" i="17" s="1"/>
  <c r="E21" i="2"/>
  <c r="D9" i="17" s="1"/>
  <c r="D21" i="2"/>
  <c r="C9" i="17" s="1"/>
  <c r="C21" i="2"/>
  <c r="B9" i="17" s="1"/>
  <c r="F54" i="1"/>
  <c r="E6" i="17" s="1"/>
  <c r="E54" i="1"/>
  <c r="D6" i="17" s="1"/>
  <c r="D54" i="1"/>
  <c r="C6" i="17" s="1"/>
  <c r="C54" i="1"/>
  <c r="B6" i="17" s="1"/>
  <c r="G33" i="1"/>
  <c r="G32" i="1"/>
  <c r="G17" i="12"/>
  <c r="G14" i="12"/>
  <c r="G13" i="12"/>
  <c r="G12" i="12"/>
  <c r="G18" i="12" s="1"/>
  <c r="F12" i="17" s="1"/>
  <c r="G263" i="11"/>
  <c r="G262" i="11"/>
  <c r="G261" i="11"/>
  <c r="G260" i="11"/>
  <c r="G39" i="11"/>
  <c r="G37" i="11"/>
  <c r="G36" i="11"/>
  <c r="G29" i="11"/>
  <c r="G27" i="11"/>
  <c r="G24" i="11"/>
  <c r="G22" i="11"/>
  <c r="G21" i="11"/>
  <c r="G20" i="11"/>
  <c r="G19" i="11"/>
  <c r="G17" i="11"/>
  <c r="G13" i="11"/>
  <c r="G11" i="11"/>
  <c r="G10" i="11"/>
  <c r="G20" i="2"/>
  <c r="G16" i="2"/>
  <c r="G25" i="1"/>
  <c r="G21" i="1"/>
  <c r="G15" i="1"/>
  <c r="G13" i="1"/>
  <c r="G10" i="1"/>
  <c r="G9" i="1"/>
  <c r="G8" i="1"/>
  <c r="G7" i="1"/>
  <c r="A2" i="1"/>
  <c r="G38" i="13" l="1"/>
  <c r="F13" i="17" s="1"/>
  <c r="B19" i="17"/>
  <c r="B21" i="17" s="1"/>
  <c r="C19" i="17"/>
  <c r="C21" i="17" s="1"/>
  <c r="D19" i="17"/>
  <c r="D21" i="17" s="1"/>
  <c r="G21" i="2"/>
  <c r="F9" i="17" s="1"/>
  <c r="E19" i="17"/>
  <c r="E21" i="17" s="1"/>
  <c r="G40" i="11"/>
  <c r="F11" i="17" s="1"/>
  <c r="G54" i="1"/>
  <c r="F6" i="17" s="1"/>
  <c r="F19" i="17" l="1"/>
  <c r="F21" i="17" s="1"/>
</calcChain>
</file>

<file path=xl/sharedStrings.xml><?xml version="1.0" encoding="utf-8"?>
<sst xmlns="http://schemas.openxmlformats.org/spreadsheetml/2006/main" count="790" uniqueCount="512">
  <si>
    <t>Account Number</t>
  </si>
  <si>
    <t>Description</t>
  </si>
  <si>
    <t>Budget</t>
  </si>
  <si>
    <t>Actual</t>
  </si>
  <si>
    <t>Revenues</t>
  </si>
  <si>
    <t>10-400-010</t>
  </si>
  <si>
    <t>AD VALORUM TAXES - CURRENT</t>
  </si>
  <si>
    <t>10-400-015</t>
  </si>
  <si>
    <t>AD VALORUM TAXES - DELINQUENT</t>
  </si>
  <si>
    <t>10-400-020</t>
  </si>
  <si>
    <t>AD VALORUM TAXES - ATT FEES</t>
  </si>
  <si>
    <t>10-400-025</t>
  </si>
  <si>
    <t>AD VALORUM TAXES - PEN &amp; INT</t>
  </si>
  <si>
    <t>10-400-050</t>
  </si>
  <si>
    <t>PARK USE INCOME</t>
  </si>
  <si>
    <t>10-400-060</t>
  </si>
  <si>
    <t>FOOD LICENSE INCOME</t>
  </si>
  <si>
    <t>10-400-065</t>
  </si>
  <si>
    <t>PERMITS</t>
  </si>
  <si>
    <t>10-400-066</t>
  </si>
  <si>
    <t>VARIANCE, ZONING, SUP REQUEST</t>
  </si>
  <si>
    <t>10-400-070</t>
  </si>
  <si>
    <t>CREDIT CARD REWARD REVENUE</t>
  </si>
  <si>
    <t>10-400-071</t>
  </si>
  <si>
    <t>CONTRACTOR REGISTRATION</t>
  </si>
  <si>
    <t>10-400-080</t>
  </si>
  <si>
    <t>INTEREST INCOME</t>
  </si>
  <si>
    <t>10-400-095</t>
  </si>
  <si>
    <t>MISC INCOME</t>
  </si>
  <si>
    <t>10-400-110</t>
  </si>
  <si>
    <t>STATE SALES TAX</t>
  </si>
  <si>
    <t>10-400-115</t>
  </si>
  <si>
    <t>PROPERTY RELEIF SALES TAX</t>
  </si>
  <si>
    <t>10-400-120</t>
  </si>
  <si>
    <t>MIXED BEVERAGE TAX</t>
  </si>
  <si>
    <t>10-400-125</t>
  </si>
  <si>
    <t>NSF CHECK FEE</t>
  </si>
  <si>
    <t>10-400-150</t>
  </si>
  <si>
    <t>FRANCHISE TAX</t>
  </si>
  <si>
    <t>10-400-151</t>
  </si>
  <si>
    <t>AMERICAN TOWER LEASE</t>
  </si>
  <si>
    <t>10-400-155</t>
  </si>
  <si>
    <t>CERTIFICATE OF OCCUPANCY</t>
  </si>
  <si>
    <t>10-400-451</t>
  </si>
  <si>
    <t>LEOSE TRAINING INCOME</t>
  </si>
  <si>
    <t>10-400-455</t>
  </si>
  <si>
    <t>PD NATIONAL NIGHT OUT</t>
  </si>
  <si>
    <t>10-400-901</t>
  </si>
  <si>
    <t>MISCELLANEOUS POLICE INCOME</t>
  </si>
  <si>
    <t>10-410-285</t>
  </si>
  <si>
    <t>10-410-286</t>
  </si>
  <si>
    <t>LVISD SRO OFFICER</t>
  </si>
  <si>
    <t>10-410-296</t>
  </si>
  <si>
    <t>COPS LVISD</t>
  </si>
  <si>
    <t>10-410-297</t>
  </si>
  <si>
    <t>LVISD ADMINISTRATION FEES</t>
  </si>
  <si>
    <t>10-410-298</t>
  </si>
  <si>
    <t>POLICE REPORTS</t>
  </si>
  <si>
    <t>10-410-300</t>
  </si>
  <si>
    <t>MDD OVERHEAD TRANSFER IN</t>
  </si>
  <si>
    <t>10-415-315</t>
  </si>
  <si>
    <t>INDINGENT DEFENSE FUND (IDF)</t>
  </si>
  <si>
    <t>10-415-320</t>
  </si>
  <si>
    <t>LOCAL TRAFFIC FINE</t>
  </si>
  <si>
    <t>10-415-325</t>
  </si>
  <si>
    <t>MOVING VIOLATION FEE (MVF)</t>
  </si>
  <si>
    <t>10-415-330</t>
  </si>
  <si>
    <t>STATE JURY FEE (JRF)</t>
  </si>
  <si>
    <t>10-415-335</t>
  </si>
  <si>
    <t>STATE JUDICIAL SUPPORT FUND (J</t>
  </si>
  <si>
    <t>10-415-340</t>
  </si>
  <si>
    <t>STATE CONSOLIDATED COURT COST</t>
  </si>
  <si>
    <t>10-415-345</t>
  </si>
  <si>
    <t>STATE TRAFFIC FINE (STF)</t>
  </si>
  <si>
    <t>10-415-355</t>
  </si>
  <si>
    <t>FINE</t>
  </si>
  <si>
    <t>10-415-360</t>
  </si>
  <si>
    <t>TIME PAYMENT FEE</t>
  </si>
  <si>
    <t>10-415-365</t>
  </si>
  <si>
    <t>WARRANT FEE</t>
  </si>
  <si>
    <t>10-415-370</t>
  </si>
  <si>
    <t>ADMINISTRATIVE FEE</t>
  </si>
  <si>
    <t>10-415-371</t>
  </si>
  <si>
    <t>DISMISSAL FEE</t>
  </si>
  <si>
    <t>10-415-372</t>
  </si>
  <si>
    <t>ARREST FEE</t>
  </si>
  <si>
    <t>10-415-380</t>
  </si>
  <si>
    <t>OMNI COLLECTION FEE</t>
  </si>
  <si>
    <t>10-415-385</t>
  </si>
  <si>
    <t>DEFERRED FEE</t>
  </si>
  <si>
    <t>10-415-390</t>
  </si>
  <si>
    <t>CHILD SAFETY FINE</t>
  </si>
  <si>
    <t>10-415-391</t>
  </si>
  <si>
    <t>SCHOOL ZONE VIOLATION FEE</t>
  </si>
  <si>
    <t>10-415-392</t>
  </si>
  <si>
    <t>TRUANCY PREVENTION FEE</t>
  </si>
  <si>
    <t>10-415-393</t>
  </si>
  <si>
    <t>SEATBELT FEE</t>
  </si>
  <si>
    <t>10-415-395</t>
  </si>
  <si>
    <t>RESTITUTION INCOME</t>
  </si>
  <si>
    <t>12-400-080</t>
  </si>
  <si>
    <t>BANK INTEREST</t>
  </si>
  <si>
    <t>12-400-110</t>
  </si>
  <si>
    <t>SALES TAX</t>
  </si>
  <si>
    <t>12-400-120</t>
  </si>
  <si>
    <t>EVENT VENDORS/DONATIONS</t>
  </si>
  <si>
    <t>14-400-010</t>
  </si>
  <si>
    <t>STREET MAINTENANCE TAX</t>
  </si>
  <si>
    <t>14-400-080</t>
  </si>
  <si>
    <t>15-400-080</t>
  </si>
  <si>
    <t>15-400-100</t>
  </si>
  <si>
    <t>HOTEL TAX REVENUE</t>
  </si>
  <si>
    <t>INTEREST</t>
  </si>
  <si>
    <t>20-400-010</t>
  </si>
  <si>
    <t>20-400-025</t>
  </si>
  <si>
    <t>20-400-080</t>
  </si>
  <si>
    <t>25-400-080</t>
  </si>
  <si>
    <t>25-410-210</t>
  </si>
  <si>
    <t>COURTHOUSE SECURITY FEES</t>
  </si>
  <si>
    <t>35-400-080</t>
  </si>
  <si>
    <t>35-410-270</t>
  </si>
  <si>
    <t>STATE COURT COST - TECH FEE</t>
  </si>
  <si>
    <t>40-400-080</t>
  </si>
  <si>
    <t>40-400-095</t>
  </si>
  <si>
    <t>40-400-125</t>
  </si>
  <si>
    <t>40-400-505</t>
  </si>
  <si>
    <t>SALES TAX INCOME</t>
  </si>
  <si>
    <t>40-400-510</t>
  </si>
  <si>
    <t>WATER SALES</t>
  </si>
  <si>
    <t>40-400-520</t>
  </si>
  <si>
    <t>SEWER SALES</t>
  </si>
  <si>
    <t>40-400-530</t>
  </si>
  <si>
    <t>PENALTIES</t>
  </si>
  <si>
    <t>40-400-540</t>
  </si>
  <si>
    <t>OPER &amp; MAINTENANCE</t>
  </si>
  <si>
    <t>40-400-550</t>
  </si>
  <si>
    <t>GARBAGE SALES</t>
  </si>
  <si>
    <t>40-400-555</t>
  </si>
  <si>
    <t>OVERPAYMENT</t>
  </si>
  <si>
    <t>40-400-560</t>
  </si>
  <si>
    <t>NEW WATER HOOKUP FEES</t>
  </si>
  <si>
    <t>40-400-565</t>
  </si>
  <si>
    <t>NEW SEWER HOOKUP FEES</t>
  </si>
  <si>
    <t>40-400-570</t>
  </si>
  <si>
    <t>RECONNECTIONS</t>
  </si>
  <si>
    <t>40-400-590</t>
  </si>
  <si>
    <t>WATER DEPOSITS</t>
  </si>
  <si>
    <t>40-400-591</t>
  </si>
  <si>
    <t>ADMIN FEE</t>
  </si>
  <si>
    <t>40-400-592</t>
  </si>
  <si>
    <t>GREASE TRAP PERMITS</t>
  </si>
  <si>
    <t>40-400-595</t>
  </si>
  <si>
    <t>ADJUSTMENTS</t>
  </si>
  <si>
    <t>Expenses</t>
  </si>
  <si>
    <t>10-500-010</t>
  </si>
  <si>
    <t>WAGES - CODE ENFORCEMENT</t>
  </si>
  <si>
    <t>10-500-110</t>
  </si>
  <si>
    <t>SOCIAL SECURITY</t>
  </si>
  <si>
    <t>10-500-115</t>
  </si>
  <si>
    <t>TMRS</t>
  </si>
  <si>
    <t>10-500-150</t>
  </si>
  <si>
    <t>EMPLOYEE INSURANCE</t>
  </si>
  <si>
    <t>10-500-210</t>
  </si>
  <si>
    <t>OFFICE EXPENSE</t>
  </si>
  <si>
    <t>10-500-230</t>
  </si>
  <si>
    <t>DUES AND SUBSCRIPTIONS</t>
  </si>
  <si>
    <t>10-500-250</t>
  </si>
  <si>
    <t>UNIFORMS</t>
  </si>
  <si>
    <t>10-500-270</t>
  </si>
  <si>
    <t>TECHNOLOGY/SOFTWARE UPGRADES</t>
  </si>
  <si>
    <t>10-500-300</t>
  </si>
  <si>
    <t>CONTRACT SERVICES - BV</t>
  </si>
  <si>
    <t>10-500-320</t>
  </si>
  <si>
    <t>WORKERS COMP INSURANCE</t>
  </si>
  <si>
    <t>10-500-410</t>
  </si>
  <si>
    <t>LEGAL &amp; PROFESSIONAL - ENGINEE</t>
  </si>
  <si>
    <t>10-500-420</t>
  </si>
  <si>
    <t>LEGAL &amp; PROFESSIONAL - LEGAL</t>
  </si>
  <si>
    <t>10-500-425</t>
  </si>
  <si>
    <t>MUNI CODES</t>
  </si>
  <si>
    <t>10-500-450</t>
  </si>
  <si>
    <t>EMPLOYEE TRAINING</t>
  </si>
  <si>
    <t>10-500-610</t>
  </si>
  <si>
    <t>VEHICLE FUEL</t>
  </si>
  <si>
    <t>10-500-620</t>
  </si>
  <si>
    <t>VEHICLE REPAIR</t>
  </si>
  <si>
    <t>10-510-010</t>
  </si>
  <si>
    <t>WAGES - GENERAL</t>
  </si>
  <si>
    <t>10-510-020</t>
  </si>
  <si>
    <t>CAR/ PHONE ALLOWANCE</t>
  </si>
  <si>
    <t>10-510-110</t>
  </si>
  <si>
    <t>PAYROLL TAXES</t>
  </si>
  <si>
    <t>10-510-115</t>
  </si>
  <si>
    <t>10-510-150</t>
  </si>
  <si>
    <t>10-510-210</t>
  </si>
  <si>
    <t>10-510-212</t>
  </si>
  <si>
    <t>OFFICE EQUIPMENT RENTALS</t>
  </si>
  <si>
    <t>10-510-215</t>
  </si>
  <si>
    <t>OFFICE CLEANING</t>
  </si>
  <si>
    <t>10-510-220</t>
  </si>
  <si>
    <t>OFFICE SUPPLIES</t>
  </si>
  <si>
    <t>10-510-230</t>
  </si>
  <si>
    <t>10-510-240</t>
  </si>
  <si>
    <t>TELEPHONE</t>
  </si>
  <si>
    <t>10-510-250</t>
  </si>
  <si>
    <t>10-510-260</t>
  </si>
  <si>
    <t>POSTAGE</t>
  </si>
  <si>
    <t>10-510-270</t>
  </si>
  <si>
    <t>10-510-290</t>
  </si>
  <si>
    <t>UTILITIES</t>
  </si>
  <si>
    <t>10-510-300</t>
  </si>
  <si>
    <t>NATIONAL NIGHT EXPENSES</t>
  </si>
  <si>
    <t>10-510-310</t>
  </si>
  <si>
    <t>PROPERTY &amp; LIABILITY INSURANCE</t>
  </si>
  <si>
    <t>10-510-320</t>
  </si>
  <si>
    <t>10-510-330</t>
  </si>
  <si>
    <t>BONDING</t>
  </si>
  <si>
    <t>10-510-420</t>
  </si>
  <si>
    <t>10-510-421</t>
  </si>
  <si>
    <t>LEGAL &amp; PROFESSIONAL - COLLECT</t>
  </si>
  <si>
    <t>10-510-435</t>
  </si>
  <si>
    <t>FOOD LICENSE EXPENSE</t>
  </si>
  <si>
    <t>10-510-450</t>
  </si>
  <si>
    <t>10-510-452</t>
  </si>
  <si>
    <t>WCAC QUARTERLY PAYMENT</t>
  </si>
  <si>
    <t>10-510-460</t>
  </si>
  <si>
    <t>AUDIT EXPENSE</t>
  </si>
  <si>
    <t>10-510-465</t>
  </si>
  <si>
    <t>ELECTION EXPENSE</t>
  </si>
  <si>
    <t>10-510-470</t>
  </si>
  <si>
    <t>BANK SERVICE CHARGES</t>
  </si>
  <si>
    <t>10-510-476</t>
  </si>
  <si>
    <t>CONTRACT SERVICES - CSI</t>
  </si>
  <si>
    <t>10-510-490</t>
  </si>
  <si>
    <t>ADS</t>
  </si>
  <si>
    <t>10-510-610</t>
  </si>
  <si>
    <t>10-510-670</t>
  </si>
  <si>
    <t>GENERAL SUPPLIES</t>
  </si>
  <si>
    <t>10-510-700</t>
  </si>
  <si>
    <t>LIBRARY DONATION</t>
  </si>
  <si>
    <t>10-510-710</t>
  </si>
  <si>
    <t>CHILD ADVOCACY</t>
  </si>
  <si>
    <t>10-510-920</t>
  </si>
  <si>
    <t>MISCELLANEOUS EXPENSE</t>
  </si>
  <si>
    <t>10-515-010</t>
  </si>
  <si>
    <t>WAGES - COURT</t>
  </si>
  <si>
    <t>10-515-110</t>
  </si>
  <si>
    <t>10-515-115</t>
  </si>
  <si>
    <t>10-515-150</t>
  </si>
  <si>
    <t>10-515-210</t>
  </si>
  <si>
    <t>10-515-230</t>
  </si>
  <si>
    <t>10-515-271</t>
  </si>
  <si>
    <t>10-515-320</t>
  </si>
  <si>
    <t>10-515-415</t>
  </si>
  <si>
    <t>PROSECUTOR SERVICES</t>
  </si>
  <si>
    <t>10-515-420</t>
  </si>
  <si>
    <t>JURY EXPENSE</t>
  </si>
  <si>
    <t>10-515-450</t>
  </si>
  <si>
    <t>10-515-474</t>
  </si>
  <si>
    <t>OMNI COLLECTION</t>
  </si>
  <si>
    <t>10-515-550</t>
  </si>
  <si>
    <t>STATE COURT COSTS</t>
  </si>
  <si>
    <t>10-520-010</t>
  </si>
  <si>
    <t>WAGES - POLICE</t>
  </si>
  <si>
    <t>10-520-011</t>
  </si>
  <si>
    <t>CONTRACT LABOR</t>
  </si>
  <si>
    <t>10-520-012</t>
  </si>
  <si>
    <t>SHIFT DIFFERENTIAL</t>
  </si>
  <si>
    <t>10-520-015</t>
  </si>
  <si>
    <t>OVERTIME</t>
  </si>
  <si>
    <t>10-520-020</t>
  </si>
  <si>
    <t>CELL PHONE ALLOWANCE</t>
  </si>
  <si>
    <t>10-520-110</t>
  </si>
  <si>
    <t>10-520-115</t>
  </si>
  <si>
    <t>10-520-150</t>
  </si>
  <si>
    <t>10-520-160</t>
  </si>
  <si>
    <t>MEDICAL COST</t>
  </si>
  <si>
    <t>10-520-210</t>
  </si>
  <si>
    <t>10-520-220</t>
  </si>
  <si>
    <t>10-520-240</t>
  </si>
  <si>
    <t>10-520-250</t>
  </si>
  <si>
    <t>10-520-270</t>
  </si>
  <si>
    <t>10-520-310</t>
  </si>
  <si>
    <t>10-520-320</t>
  </si>
  <si>
    <t>10-520-330</t>
  </si>
  <si>
    <t>10-520-400</t>
  </si>
  <si>
    <t>PROFESSIONAL FEES</t>
  </si>
  <si>
    <t>10-520-450</t>
  </si>
  <si>
    <t>10-520-451</t>
  </si>
  <si>
    <t>LEOSE TRAINING EXPENSE</t>
  </si>
  <si>
    <t>10-520-476</t>
  </si>
  <si>
    <t>CONTRACT SERVICES CAMERA</t>
  </si>
  <si>
    <t>10-520-477</t>
  </si>
  <si>
    <t>LAB TEST</t>
  </si>
  <si>
    <t>10-520-479</t>
  </si>
  <si>
    <t>COPS LVISD CONTRACT PAY</t>
  </si>
  <si>
    <t>10-520-480</t>
  </si>
  <si>
    <t>EVIDENCE SUPPLIES</t>
  </si>
  <si>
    <t>10-520-499</t>
  </si>
  <si>
    <t>ADS - PUBLICATIONS</t>
  </si>
  <si>
    <t>10-520-600</t>
  </si>
  <si>
    <t>VEHICLE PURCHASE</t>
  </si>
  <si>
    <t>10-520-610</t>
  </si>
  <si>
    <t>10-520-620</t>
  </si>
  <si>
    <t>10-520-670</t>
  </si>
  <si>
    <t>10-520-690</t>
  </si>
  <si>
    <t>EQUIPMENT PURCHASES</t>
  </si>
  <si>
    <t>10-520-910</t>
  </si>
  <si>
    <t>WCSO DISPATCH</t>
  </si>
  <si>
    <t>10-520-920</t>
  </si>
  <si>
    <t>MICELLAENOUS</t>
  </si>
  <si>
    <t>10-530-010</t>
  </si>
  <si>
    <t>WAGES - PUBLIC WORKS</t>
  </si>
  <si>
    <t>10-530-015</t>
  </si>
  <si>
    <t>10-530-110</t>
  </si>
  <si>
    <t>10-530-115</t>
  </si>
  <si>
    <t>10-530-120</t>
  </si>
  <si>
    <t>ON CALL PAY</t>
  </si>
  <si>
    <t>10-530-150</t>
  </si>
  <si>
    <t>10-530-210</t>
  </si>
  <si>
    <t>10-530-220</t>
  </si>
  <si>
    <t>10-530-240</t>
  </si>
  <si>
    <t>10-530-250</t>
  </si>
  <si>
    <t>10-530-310</t>
  </si>
  <si>
    <t>PROPERTY &amp; LIABILITY INSURNACE</t>
  </si>
  <si>
    <t>10-530-320</t>
  </si>
  <si>
    <t>10-530-450</t>
  </si>
  <si>
    <t>10-530-610</t>
  </si>
  <si>
    <t>10-530-620</t>
  </si>
  <si>
    <t>10-530-655</t>
  </si>
  <si>
    <t>REPAIR AND MAINTENANCE</t>
  </si>
  <si>
    <t>10-530-660</t>
  </si>
  <si>
    <t>TOOLS</t>
  </si>
  <si>
    <t>10-530-665</t>
  </si>
  <si>
    <t>STREET REPAIR</t>
  </si>
  <si>
    <t>10-530-670</t>
  </si>
  <si>
    <t>10-530-690</t>
  </si>
  <si>
    <t>EQUIPMENT</t>
  </si>
  <si>
    <t>10-580-010</t>
  </si>
  <si>
    <t>WAGES - PARK DEPARTMENT</t>
  </si>
  <si>
    <t>10-580-015</t>
  </si>
  <si>
    <t>10-580-110</t>
  </si>
  <si>
    <t>10-580-115</t>
  </si>
  <si>
    <t>10-580-150</t>
  </si>
  <si>
    <t>10-580-240</t>
  </si>
  <si>
    <t>10-580-250</t>
  </si>
  <si>
    <t>10-580-290</t>
  </si>
  <si>
    <t>UTILITIES - PARK</t>
  </si>
  <si>
    <t>10-580-320</t>
  </si>
  <si>
    <t>10-580-610</t>
  </si>
  <si>
    <t>10-580-620</t>
  </si>
  <si>
    <t>10-580-655</t>
  </si>
  <si>
    <t>10-580-660</t>
  </si>
  <si>
    <t>10-580-670</t>
  </si>
  <si>
    <t>CITY PARK SUPPLIES</t>
  </si>
  <si>
    <t>10-580-690</t>
  </si>
  <si>
    <t>PARK EQUIPMENT</t>
  </si>
  <si>
    <t>10-580-695</t>
  </si>
  <si>
    <t>12-500-010</t>
  </si>
  <si>
    <t>WAGES - MDD</t>
  </si>
  <si>
    <t>12-500-050</t>
  </si>
  <si>
    <t>12-500-115</t>
  </si>
  <si>
    <t>12-500-150</t>
  </si>
  <si>
    <t>12-500-220</t>
  </si>
  <si>
    <t>12-500-230</t>
  </si>
  <si>
    <t>MEMBERSHIP/DUES</t>
  </si>
  <si>
    <t>12-500-231</t>
  </si>
  <si>
    <t>NEWS PUBLICATIONS/SUBSCRIPTION</t>
  </si>
  <si>
    <t>12-500-240</t>
  </si>
  <si>
    <t>12-500-320</t>
  </si>
  <si>
    <t>12-500-400</t>
  </si>
  <si>
    <t>FACILITY &amp; OVERHEAD COST TO GF</t>
  </si>
  <si>
    <t>12-500-410</t>
  </si>
  <si>
    <t>ENGINEERING</t>
  </si>
  <si>
    <t>12-500-420</t>
  </si>
  <si>
    <t>LEGAL</t>
  </si>
  <si>
    <t>12-500-450</t>
  </si>
  <si>
    <t>TRAINING/CONFERENCE/TRAVEL</t>
  </si>
  <si>
    <t>12-500-456</t>
  </si>
  <si>
    <t>ECONOMIC DEVELOPMENT</t>
  </si>
  <si>
    <t>12-500-460</t>
  </si>
  <si>
    <t>EVENT PLANNING</t>
  </si>
  <si>
    <t>12-500-475</t>
  </si>
  <si>
    <t>CONSULTING/PLANNING</t>
  </si>
  <si>
    <t>12-500-476</t>
  </si>
  <si>
    <t>ADVERTISING</t>
  </si>
  <si>
    <t>12-500-477</t>
  </si>
  <si>
    <t>FACADE GRANTS</t>
  </si>
  <si>
    <t>12-500-478</t>
  </si>
  <si>
    <t>TRAFFIC STUDY</t>
  </si>
  <si>
    <t>14-500-100</t>
  </si>
  <si>
    <t>14-500-410</t>
  </si>
  <si>
    <t>PROFESSIONAL - ENGINEERING</t>
  </si>
  <si>
    <t>15-500-200</t>
  </si>
  <si>
    <t>HOTEL ABATEMENT EXPENSE</t>
  </si>
  <si>
    <t>35-900-100</t>
  </si>
  <si>
    <t>ANNUAL SOFTWARE MAINTENANCE</t>
  </si>
  <si>
    <t>40-540-010</t>
  </si>
  <si>
    <t>WAGES</t>
  </si>
  <si>
    <t>40-540-015</t>
  </si>
  <si>
    <t>40-540-110</t>
  </si>
  <si>
    <t>40-540-115</t>
  </si>
  <si>
    <t>40-540-120</t>
  </si>
  <si>
    <t>40-540-150</t>
  </si>
  <si>
    <t>40-540-210</t>
  </si>
  <si>
    <t>40-540-230</t>
  </si>
  <si>
    <t>40-540-240</t>
  </si>
  <si>
    <t>40-540-260</t>
  </si>
  <si>
    <t>40-540-270</t>
  </si>
  <si>
    <t>40-540-280</t>
  </si>
  <si>
    <t>RETURNED CHECK</t>
  </si>
  <si>
    <t>40-540-281</t>
  </si>
  <si>
    <t>DEPOSIT REFUND</t>
  </si>
  <si>
    <t>40-540-284</t>
  </si>
  <si>
    <t>APPLIED DEPOSIT REIMBURSEMENT</t>
  </si>
  <si>
    <t>40-540-290</t>
  </si>
  <si>
    <t>40-540-310</t>
  </si>
  <si>
    <t>40-540-320</t>
  </si>
  <si>
    <t>40-540-400</t>
  </si>
  <si>
    <t>40-540-411</t>
  </si>
  <si>
    <t>PERMITS &amp; INSPECTIONS</t>
  </si>
  <si>
    <t>40-540-450</t>
  </si>
  <si>
    <t>EMPLOYEE TRAINING &amp; LICENSING</t>
  </si>
  <si>
    <t>40-540-455</t>
  </si>
  <si>
    <t>CRWA MEETING REIMBURSEMENT</t>
  </si>
  <si>
    <t>40-540-460</t>
  </si>
  <si>
    <t>40-540-471</t>
  </si>
  <si>
    <t>PAYCLIX EXPENSE</t>
  </si>
  <si>
    <t>40-540-490</t>
  </si>
  <si>
    <t>40-540-610</t>
  </si>
  <si>
    <t>40-540-620</t>
  </si>
  <si>
    <t>40-540-710</t>
  </si>
  <si>
    <t>GARBAGE COLLECTION EXPENSE</t>
  </si>
  <si>
    <t>40-540-720</t>
  </si>
  <si>
    <t>SALES TAX EXPENSE</t>
  </si>
  <si>
    <t>40-540-810</t>
  </si>
  <si>
    <t>SUPPLIES AND REPAIRS</t>
  </si>
  <si>
    <t>40-540-820</t>
  </si>
  <si>
    <t>WWTP OPERATION</t>
  </si>
  <si>
    <t>40-540-830</t>
  </si>
  <si>
    <t>WATER ANALYSIS LAB</t>
  </si>
  <si>
    <t>40-540-840</t>
  </si>
  <si>
    <t>CHEMICALS</t>
  </si>
  <si>
    <t>40-540-880</t>
  </si>
  <si>
    <t>BULK WATER PURCHASE</t>
  </si>
  <si>
    <t>40-540-901</t>
  </si>
  <si>
    <t>WELL PROJECTS</t>
  </si>
  <si>
    <t>40-540-902</t>
  </si>
  <si>
    <t>LAND LEASE</t>
  </si>
  <si>
    <t>40-540-906</t>
  </si>
  <si>
    <t>EQUIPMENT PURCHASE</t>
  </si>
  <si>
    <t>40-540-909</t>
  </si>
  <si>
    <t>C OF O 2011 PRINCIPAL</t>
  </si>
  <si>
    <t>40-540-910</t>
  </si>
  <si>
    <t>SARA LOAN PRINCIPAL</t>
  </si>
  <si>
    <t>40-540-912</t>
  </si>
  <si>
    <t>C OF O 2011 INTEREST</t>
  </si>
  <si>
    <t>40-540-913</t>
  </si>
  <si>
    <t>SARA LOAN INTEREST</t>
  </si>
  <si>
    <t>40-540-916 -</t>
  </si>
  <si>
    <t>2016 SERIES BOND PAYMENT</t>
  </si>
  <si>
    <t>40-540-917</t>
  </si>
  <si>
    <t>2016 SERIES - INTEREST PAYMENT</t>
  </si>
  <si>
    <t>40-540-918</t>
  </si>
  <si>
    <t>2016 SERIES BOND - ADMIN FEE</t>
  </si>
  <si>
    <t>40-540-920</t>
  </si>
  <si>
    <t>FY 2019</t>
  </si>
  <si>
    <t>FY 20</t>
  </si>
  <si>
    <t>FY 21</t>
  </si>
  <si>
    <t>Current</t>
  </si>
  <si>
    <t>Proposed</t>
  </si>
  <si>
    <t>FY 22</t>
  </si>
  <si>
    <t>General Fund</t>
  </si>
  <si>
    <t>Court</t>
  </si>
  <si>
    <t>Park</t>
  </si>
  <si>
    <t>Expense Total</t>
  </si>
  <si>
    <t>Revenue/Expenses</t>
  </si>
  <si>
    <t>Revenues/Expenses</t>
  </si>
  <si>
    <t>MDD Fund</t>
  </si>
  <si>
    <t xml:space="preserve"> </t>
  </si>
  <si>
    <t>PARK- CHRISTMAS/EVENTS</t>
  </si>
  <si>
    <t>Streets Fund</t>
  </si>
  <si>
    <t>Hotel Fund</t>
  </si>
  <si>
    <t>Court Security</t>
  </si>
  <si>
    <t>Court Technology</t>
  </si>
  <si>
    <t>Revenues/Expense</t>
  </si>
  <si>
    <t>Utilities</t>
  </si>
  <si>
    <t>Code Enforcement</t>
  </si>
  <si>
    <t>Police</t>
  </si>
  <si>
    <t>Public Works</t>
  </si>
  <si>
    <t>NOTES:  David was 1/2 water and 1/2 Public Works, moved him completely to General Fund.  Reduced training, most of the training comes from the utility budget</t>
  </si>
  <si>
    <t>Increased third party inspection contract (BV) by $20000 due to all the construction.</t>
  </si>
  <si>
    <t>NOTES:  1-  The school is only funding one SRO this year, the other has been absorbed into the PD budget.  2 - Includes two new vehicles  PD budget is an estimated $100,000 increase</t>
  </si>
  <si>
    <t>NOTE:  Increase to events in the parks, to include movie in the park (about $1000 per event)</t>
  </si>
  <si>
    <t>New</t>
  </si>
  <si>
    <t>ANIMAL CONTROL CONTRACT</t>
  </si>
  <si>
    <t>COURT</t>
  </si>
  <si>
    <t>GENERAL FUND</t>
  </si>
  <si>
    <t>CODE ENFORCEMENT</t>
  </si>
  <si>
    <t>GENERAL FUND - REVENUES</t>
  </si>
  <si>
    <t>PUBLIC WORKS</t>
  </si>
  <si>
    <t>POLICE DEPARTMENT</t>
  </si>
  <si>
    <t>MUNICIPAL DEVELOPMENT DISTRICT (MDD)</t>
  </si>
  <si>
    <t>STREETS</t>
  </si>
  <si>
    <t>PARK</t>
  </si>
  <si>
    <t>DEBT SERVICE</t>
  </si>
  <si>
    <t>TECKNOWLEDGE/SOFTWARE UPGRADES</t>
  </si>
  <si>
    <t>NEW</t>
  </si>
  <si>
    <t>WILSON COUNTY SOFTWARE</t>
  </si>
  <si>
    <t>Contingency</t>
  </si>
  <si>
    <t>Contigency</t>
  </si>
  <si>
    <t>No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</si>
</sst>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(#,##0.00\)"/>
    <numFmt numFmtId="165" formatCode="#,##0;[Red]\(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/>
    <xf numFmtId="49" fontId="1" fillId="0" borderId="0" xfId="0" applyNumberFormat="1" applyFont="1"/>
    <xf numFmtId="49" fontId="1" fillId="0" borderId="1" xfId="0" applyNumberFormat="1" applyFont="1" applyBorder="1"/>
    <xf numFmtId="49" fontId="0" fillId="0" borderId="0" xfId="0" applyNumberFormat="1"/>
    <xf numFmtId="49" fontId="0" fillId="0" borderId="0" xfId="0" quotePrefix="1" applyNumberFormat="1"/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4" fontId="1" fillId="0" borderId="0" xfId="0" applyNumberFormat="1" applyFont="1"/>
    <xf numFmtId="165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165" fontId="1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49" fontId="1" fillId="0" borderId="0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0" fontId="0" fillId="0" borderId="1" xfId="0" applyBorder="1"/>
    <xf numFmtId="164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/>
    </xf>
    <xf numFmtId="49" fontId="1" fillId="0" borderId="0" xfId="0" quotePrefix="1" applyNumberFormat="1" applyFont="1"/>
    <xf numFmtId="49" fontId="1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/>
    <xf numFmtId="49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49" fontId="0" fillId="0" borderId="0" xfId="0" quotePrefix="1" applyNumberFormat="1" applyFill="1"/>
    <xf numFmtId="0" fontId="0" fillId="0" borderId="0" xfId="0" applyFill="1"/>
    <xf numFmtId="164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0" fontId="0" fillId="0" borderId="1" xfId="0" applyFill="1" applyBorder="1"/>
    <xf numFmtId="164" fontId="0" fillId="0" borderId="1" xfId="0" applyNumberFormat="1" applyFill="1" applyBorder="1" applyAlignment="1">
      <alignment horizontal="righ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right"/>
    </xf>
    <xf numFmtId="164" fontId="0" fillId="0" borderId="2" xfId="0" applyNumberFormat="1" applyBorder="1" applyAlignment="1">
      <alignment horizontal="center" vertical="top" wrapText="1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 vertical="top" wrapText="1"/>
    </xf>
    <xf numFmtId="165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D37A8-03A0-4E25-A4FF-24F24B34EC6E}">
  <dimension ref="A1:F57"/>
  <sheetViews>
    <sheetView tabSelected="1" zoomScaleNormal="100" workbookViewId="0">
      <selection activeCell="L22" sqref="L22"/>
    </sheetView>
  </sheetViews>
  <sheetFormatPr defaultRowHeight="15" outlineLevelRow="1" x14ac:dyDescent="0.25"/>
  <cols>
    <col min="1" max="1" width="18.28515625" style="5" bestFit="1" customWidth="1"/>
    <col min="2" max="5" width="14.7109375" style="9" customWidth="1"/>
    <col min="6" max="6" width="14" style="9" customWidth="1"/>
  </cols>
  <sheetData>
    <row r="1" spans="1:6" x14ac:dyDescent="0.25">
      <c r="A1" s="3"/>
      <c r="B1" s="23"/>
      <c r="C1" s="23"/>
      <c r="D1" s="58"/>
      <c r="E1" s="58"/>
      <c r="F1" s="23" t="s">
        <v>470</v>
      </c>
    </row>
    <row r="2" spans="1:6" x14ac:dyDescent="0.25">
      <c r="A2" s="3"/>
      <c r="B2" s="23" t="s">
        <v>466</v>
      </c>
      <c r="C2" s="23" t="s">
        <v>467</v>
      </c>
      <c r="D2" s="58" t="s">
        <v>468</v>
      </c>
      <c r="E2" s="58"/>
      <c r="F2" s="23" t="s">
        <v>471</v>
      </c>
    </row>
    <row r="3" spans="1:6" x14ac:dyDescent="0.25">
      <c r="A3" s="4" t="s">
        <v>0</v>
      </c>
      <c r="B3" s="11" t="s">
        <v>3</v>
      </c>
      <c r="C3" s="11" t="s">
        <v>3</v>
      </c>
      <c r="D3" s="11" t="s">
        <v>2</v>
      </c>
      <c r="E3" s="11" t="s">
        <v>3</v>
      </c>
      <c r="F3" s="11" t="s">
        <v>2</v>
      </c>
    </row>
    <row r="5" spans="1:6" x14ac:dyDescent="0.25">
      <c r="A5" s="28" t="s">
        <v>472</v>
      </c>
    </row>
    <row r="6" spans="1:6" x14ac:dyDescent="0.25">
      <c r="A6" s="25" t="s">
        <v>4</v>
      </c>
      <c r="B6" s="9">
        <f>'GF Revenues'!C54</f>
        <v>1815124.99</v>
      </c>
      <c r="C6" s="9">
        <f>'GF Revenues'!D54</f>
        <v>1567420.02</v>
      </c>
      <c r="D6" s="9">
        <f>'GF Revenues'!E54</f>
        <v>1851938</v>
      </c>
      <c r="E6" s="9">
        <f>'GF Revenues'!F54</f>
        <v>1618983.7600000005</v>
      </c>
      <c r="F6" s="9">
        <f>'GF Revenues'!G54</f>
        <v>1911664</v>
      </c>
    </row>
    <row r="8" spans="1:6" x14ac:dyDescent="0.25">
      <c r="A8" s="5" t="s">
        <v>153</v>
      </c>
    </row>
    <row r="9" spans="1:6" ht="14.25" customHeight="1" x14ac:dyDescent="0.25">
      <c r="A9" s="24" t="s">
        <v>487</v>
      </c>
      <c r="B9" s="9">
        <f>CE!C21</f>
        <v>58448.93</v>
      </c>
      <c r="C9" s="9">
        <f>CE!D21</f>
        <v>63653.64</v>
      </c>
      <c r="D9" s="9">
        <f>CE!E21</f>
        <v>101570</v>
      </c>
      <c r="E9" s="9">
        <f>CE!F21</f>
        <v>66984.530000000013</v>
      </c>
      <c r="F9" s="9">
        <f>CE!G21</f>
        <v>109931</v>
      </c>
    </row>
    <row r="10" spans="1:6" ht="14.25" hidden="1" customHeight="1" outlineLevel="1" x14ac:dyDescent="0.25">
      <c r="A10" s="24"/>
      <c r="B10" s="59" t="s">
        <v>491</v>
      </c>
      <c r="C10" s="59"/>
      <c r="D10" s="59"/>
      <c r="E10" s="59"/>
      <c r="F10" s="59"/>
    </row>
    <row r="11" spans="1:6" collapsed="1" x14ac:dyDescent="0.25">
      <c r="A11" s="24" t="s">
        <v>472</v>
      </c>
      <c r="B11" s="9">
        <f>GF!C40</f>
        <v>322127.74000000005</v>
      </c>
      <c r="C11" s="9">
        <f>GF!D40</f>
        <v>340779.62</v>
      </c>
      <c r="D11" s="9">
        <f>GF!E40</f>
        <v>355696</v>
      </c>
      <c r="E11" s="9">
        <f>GF!F40</f>
        <v>314086.03999999998</v>
      </c>
      <c r="F11" s="9">
        <f>GF!G40</f>
        <v>375969</v>
      </c>
    </row>
    <row r="12" spans="1:6" x14ac:dyDescent="0.25">
      <c r="A12" s="24" t="s">
        <v>473</v>
      </c>
      <c r="B12" s="9">
        <f>Court!C18</f>
        <v>118289.12000000001</v>
      </c>
      <c r="C12" s="9">
        <f>Court!D18</f>
        <v>75401.810000000012</v>
      </c>
      <c r="D12" s="9">
        <f>Court!E18</f>
        <v>126902</v>
      </c>
      <c r="E12" s="9">
        <f>Court!F18</f>
        <v>104800.85</v>
      </c>
      <c r="F12" s="9">
        <f>Court!G18</f>
        <v>118125</v>
      </c>
    </row>
    <row r="13" spans="1:6" x14ac:dyDescent="0.25">
      <c r="A13" s="24" t="s">
        <v>488</v>
      </c>
      <c r="B13" s="9">
        <f>PD!C38</f>
        <v>866059.92</v>
      </c>
      <c r="C13" s="9">
        <f>PD!D38</f>
        <v>875017.91000000015</v>
      </c>
      <c r="D13" s="9">
        <f>PD!E38</f>
        <v>1029880</v>
      </c>
      <c r="E13" s="9">
        <f>PD!F38</f>
        <v>715541.79</v>
      </c>
      <c r="F13" s="9">
        <f>PD!G38</f>
        <v>1086462</v>
      </c>
    </row>
    <row r="14" spans="1:6" ht="44.25" hidden="1" customHeight="1" outlineLevel="1" x14ac:dyDescent="0.25">
      <c r="A14" s="24"/>
      <c r="B14" s="60" t="s">
        <v>492</v>
      </c>
      <c r="C14" s="60"/>
      <c r="D14" s="60"/>
      <c r="E14" s="60"/>
      <c r="F14" s="60"/>
    </row>
    <row r="15" spans="1:6" collapsed="1" x14ac:dyDescent="0.25">
      <c r="A15" s="24" t="s">
        <v>489</v>
      </c>
      <c r="B15" s="9">
        <f>PW!C25</f>
        <v>135668.86999999997</v>
      </c>
      <c r="C15" s="9">
        <f>PW!D25</f>
        <v>106400.92</v>
      </c>
      <c r="D15" s="9">
        <f>PW!E25</f>
        <v>143487</v>
      </c>
      <c r="E15" s="9">
        <f>PW!F25</f>
        <v>90994.06</v>
      </c>
      <c r="F15" s="9">
        <f>PW!G25</f>
        <v>141162</v>
      </c>
    </row>
    <row r="16" spans="1:6" ht="36" hidden="1" customHeight="1" outlineLevel="1" x14ac:dyDescent="0.25">
      <c r="A16" s="24"/>
      <c r="B16" s="59" t="s">
        <v>490</v>
      </c>
      <c r="C16" s="59"/>
      <c r="D16" s="59"/>
      <c r="E16" s="59"/>
      <c r="F16" s="59"/>
    </row>
    <row r="17" spans="1:6" collapsed="1" x14ac:dyDescent="0.25">
      <c r="A17" s="24" t="s">
        <v>474</v>
      </c>
      <c r="B17" s="14">
        <f>Park!C21</f>
        <v>59355.530000000006</v>
      </c>
      <c r="C17" s="14">
        <f>Park!D21</f>
        <v>74105.929999999993</v>
      </c>
      <c r="D17" s="14">
        <f>Park!E21</f>
        <v>84028</v>
      </c>
      <c r="E17" s="14">
        <f>Park!F21</f>
        <v>63603.689999999995</v>
      </c>
      <c r="F17" s="14">
        <f>Park!G21</f>
        <v>80015</v>
      </c>
    </row>
    <row r="18" spans="1:6" hidden="1" outlineLevel="1" x14ac:dyDescent="0.25">
      <c r="A18" s="24"/>
      <c r="B18" s="57" t="s">
        <v>493</v>
      </c>
      <c r="C18" s="57"/>
      <c r="D18" s="57"/>
      <c r="E18" s="57"/>
      <c r="F18" s="57"/>
    </row>
    <row r="19" spans="1:6" collapsed="1" x14ac:dyDescent="0.25">
      <c r="A19" s="24" t="s">
        <v>475</v>
      </c>
      <c r="B19" s="9">
        <f>SUM(B9:B17)</f>
        <v>1559950.1099999999</v>
      </c>
      <c r="C19" s="9">
        <f t="shared" ref="C19:F19" si="0">SUM(C9:C17)</f>
        <v>1535359.83</v>
      </c>
      <c r="D19" s="9">
        <f t="shared" si="0"/>
        <v>1841563</v>
      </c>
      <c r="E19" s="9">
        <f t="shared" si="0"/>
        <v>1356010.96</v>
      </c>
      <c r="F19" s="9">
        <f t="shared" si="0"/>
        <v>1911664</v>
      </c>
    </row>
    <row r="21" spans="1:6" x14ac:dyDescent="0.25">
      <c r="A21" s="5" t="s">
        <v>476</v>
      </c>
      <c r="B21" s="9">
        <f>B6-B19</f>
        <v>255174.88000000012</v>
      </c>
      <c r="C21" s="9">
        <f t="shared" ref="C21:F21" si="1">C6-C19</f>
        <v>32060.189999999944</v>
      </c>
      <c r="D21" s="9">
        <f t="shared" si="1"/>
        <v>10375</v>
      </c>
      <c r="E21" s="9">
        <f t="shared" si="1"/>
        <v>262972.80000000051</v>
      </c>
      <c r="F21" s="9">
        <f t="shared" si="1"/>
        <v>0</v>
      </c>
    </row>
    <row r="24" spans="1:6" x14ac:dyDescent="0.25">
      <c r="A24" s="28" t="s">
        <v>478</v>
      </c>
    </row>
    <row r="25" spans="1:6" x14ac:dyDescent="0.25">
      <c r="A25" s="5" t="s">
        <v>4</v>
      </c>
      <c r="B25" s="9">
        <f>MDD!C9</f>
        <v>374277.54</v>
      </c>
      <c r="C25" s="9">
        <f>MDD!D9</f>
        <v>395189.24</v>
      </c>
      <c r="D25" s="9">
        <f>MDD!E9</f>
        <v>362000</v>
      </c>
      <c r="E25" s="9">
        <f>MDD!F9</f>
        <v>252507.71600000001</v>
      </c>
      <c r="F25" s="9">
        <f>MDD!G9</f>
        <v>371965</v>
      </c>
    </row>
    <row r="26" spans="1:6" x14ac:dyDescent="0.25">
      <c r="A26" s="5" t="s">
        <v>153</v>
      </c>
      <c r="B26" s="14">
        <f>MDD!C33</f>
        <v>135821.69</v>
      </c>
      <c r="C26" s="14">
        <f>MDD!D33</f>
        <v>130271.39000000001</v>
      </c>
      <c r="D26" s="14">
        <f>MDD!E33</f>
        <v>208782</v>
      </c>
      <c r="E26" s="14">
        <f>MDD!F28</f>
        <v>2400</v>
      </c>
      <c r="F26" s="14">
        <f>MDD!G33</f>
        <v>371965</v>
      </c>
    </row>
    <row r="27" spans="1:6" x14ac:dyDescent="0.25">
      <c r="A27" s="5" t="s">
        <v>476</v>
      </c>
      <c r="B27" s="9">
        <f>MDD!C36</f>
        <v>238455.84999999998</v>
      </c>
      <c r="C27" s="9">
        <f>MDD!D36</f>
        <v>264917.84999999998</v>
      </c>
      <c r="D27" s="9">
        <f>MDD!E36</f>
        <v>153218</v>
      </c>
      <c r="E27" s="9">
        <f>MDD!F32</f>
        <v>0</v>
      </c>
      <c r="F27" s="9">
        <f>MDD!G36</f>
        <v>0</v>
      </c>
    </row>
    <row r="30" spans="1:6" x14ac:dyDescent="0.25">
      <c r="A30" s="28" t="s">
        <v>481</v>
      </c>
    </row>
    <row r="31" spans="1:6" x14ac:dyDescent="0.25">
      <c r="A31" s="5" t="s">
        <v>4</v>
      </c>
      <c r="B31" s="9">
        <f>Streets!C8</f>
        <v>208283.8</v>
      </c>
      <c r="C31" s="9">
        <f>Streets!D8</f>
        <v>173122.16999999998</v>
      </c>
      <c r="D31" s="9">
        <f>Streets!E8</f>
        <v>188821</v>
      </c>
      <c r="E31" s="9">
        <f>Streets!F8</f>
        <v>150777.84</v>
      </c>
      <c r="F31" s="9">
        <f>Streets!G8</f>
        <v>213184</v>
      </c>
    </row>
    <row r="32" spans="1:6" x14ac:dyDescent="0.25">
      <c r="A32" s="5" t="s">
        <v>153</v>
      </c>
      <c r="B32" s="14">
        <f>Streets!C13</f>
        <v>158438.71</v>
      </c>
      <c r="C32" s="14">
        <f>Streets!D13</f>
        <v>0</v>
      </c>
      <c r="D32" s="14">
        <f>Streets!E13</f>
        <v>188821</v>
      </c>
      <c r="E32" s="14">
        <f>Streets!F13</f>
        <v>0</v>
      </c>
      <c r="F32" s="14">
        <f>Streets!G13</f>
        <v>213184</v>
      </c>
    </row>
    <row r="33" spans="1:6" x14ac:dyDescent="0.25">
      <c r="A33" s="5" t="s">
        <v>476</v>
      </c>
      <c r="B33" s="9">
        <f>Streets!C15</f>
        <v>49845.09</v>
      </c>
      <c r="C33" s="9">
        <f>Streets!D15</f>
        <v>173122.16999999998</v>
      </c>
      <c r="D33" s="9">
        <f>Streets!E15</f>
        <v>0</v>
      </c>
      <c r="E33" s="9">
        <f>Streets!F15</f>
        <v>150777.84</v>
      </c>
      <c r="F33" s="9">
        <f>Streets!G15</f>
        <v>0</v>
      </c>
    </row>
    <row r="36" spans="1:6" x14ac:dyDescent="0.25">
      <c r="A36" s="28" t="s">
        <v>482</v>
      </c>
    </row>
    <row r="37" spans="1:6" x14ac:dyDescent="0.25">
      <c r="A37" s="5" t="s">
        <v>4</v>
      </c>
      <c r="B37" s="9">
        <f>Hotel!C7</f>
        <v>0</v>
      </c>
      <c r="C37" s="9">
        <f>Hotel!D7</f>
        <v>30741.42</v>
      </c>
      <c r="D37" s="9">
        <f>Hotel!E7</f>
        <v>50120</v>
      </c>
      <c r="E37" s="9">
        <f>Hotel!F7</f>
        <v>41646.76</v>
      </c>
      <c r="F37" s="9">
        <f>Hotel!G7</f>
        <v>55120</v>
      </c>
    </row>
    <row r="38" spans="1:6" x14ac:dyDescent="0.25">
      <c r="A38" s="5" t="s">
        <v>153</v>
      </c>
      <c r="B38" s="14">
        <f>Hotel!C12</f>
        <v>0</v>
      </c>
      <c r="C38" s="14">
        <f>Hotel!D12</f>
        <v>0</v>
      </c>
      <c r="D38" s="14">
        <f>Hotel!E12</f>
        <v>20000</v>
      </c>
      <c r="E38" s="14">
        <f>Hotel!F12</f>
        <v>18051.330000000002</v>
      </c>
      <c r="F38" s="14">
        <f>Hotel!G12</f>
        <v>55120</v>
      </c>
    </row>
    <row r="39" spans="1:6" x14ac:dyDescent="0.25">
      <c r="A39" s="5" t="s">
        <v>476</v>
      </c>
      <c r="B39" s="9">
        <f>Hotel!C14</f>
        <v>0</v>
      </c>
      <c r="C39" s="9">
        <f>Hotel!D14</f>
        <v>30741.42</v>
      </c>
      <c r="D39" s="9">
        <f>Hotel!E14</f>
        <v>30120</v>
      </c>
      <c r="E39" s="9">
        <f>Hotel!F14</f>
        <v>23595.43</v>
      </c>
      <c r="F39" s="9">
        <f>Hotel!G14</f>
        <v>0</v>
      </c>
    </row>
    <row r="42" spans="1:6" x14ac:dyDescent="0.25">
      <c r="A42" s="28" t="s">
        <v>483</v>
      </c>
    </row>
    <row r="43" spans="1:6" x14ac:dyDescent="0.25">
      <c r="A43" s="5" t="s">
        <v>4</v>
      </c>
      <c r="B43" s="9">
        <f>'Court SecTec'!C8</f>
        <v>2507.4499999999998</v>
      </c>
      <c r="C43" s="9">
        <f>'Court SecTec'!D8</f>
        <v>710.56000000000006</v>
      </c>
      <c r="D43" s="9">
        <f>'Court SecTec'!E8</f>
        <v>2003</v>
      </c>
      <c r="E43" s="9">
        <f>'Court SecTec'!F8</f>
        <v>238.10999999999999</v>
      </c>
      <c r="F43" s="9">
        <f>'Court SecTec'!G8</f>
        <v>2009</v>
      </c>
    </row>
    <row r="44" spans="1:6" x14ac:dyDescent="0.25">
      <c r="A44" s="5" t="s">
        <v>153</v>
      </c>
      <c r="B44" s="14"/>
      <c r="C44" s="14"/>
      <c r="D44" s="14"/>
      <c r="E44" s="14"/>
      <c r="F44" s="14"/>
    </row>
    <row r="45" spans="1:6" x14ac:dyDescent="0.25">
      <c r="A45" s="5" t="s">
        <v>476</v>
      </c>
      <c r="B45" s="9">
        <f>B43-B44</f>
        <v>2507.4499999999998</v>
      </c>
      <c r="C45" s="9">
        <f t="shared" ref="C45:F45" si="2">C43-C44</f>
        <v>710.56000000000006</v>
      </c>
      <c r="D45" s="9">
        <f t="shared" si="2"/>
        <v>2003</v>
      </c>
      <c r="E45" s="9">
        <f t="shared" si="2"/>
        <v>238.10999999999999</v>
      </c>
      <c r="F45" s="9">
        <f t="shared" si="2"/>
        <v>2009</v>
      </c>
    </row>
    <row r="48" spans="1:6" x14ac:dyDescent="0.25">
      <c r="A48" s="28" t="s">
        <v>484</v>
      </c>
    </row>
    <row r="49" spans="1:6" x14ac:dyDescent="0.25">
      <c r="A49" s="5" t="s">
        <v>4</v>
      </c>
      <c r="B49" s="9">
        <f>'Court SecTec'!C21</f>
        <v>3356.5699999999997</v>
      </c>
      <c r="C49" s="9">
        <f>'Court SecTec'!D21</f>
        <v>976.26</v>
      </c>
      <c r="D49" s="9">
        <f>'Court SecTec'!E21</f>
        <v>2690</v>
      </c>
      <c r="E49" s="9">
        <f>'Court SecTec'!F21</f>
        <v>329.2</v>
      </c>
      <c r="F49" s="9">
        <f>'Court SecTec'!G21</f>
        <v>2675</v>
      </c>
    </row>
    <row r="50" spans="1:6" x14ac:dyDescent="0.25">
      <c r="A50" s="5" t="s">
        <v>153</v>
      </c>
      <c r="B50" s="14">
        <f>'Court SecTec'!C25</f>
        <v>0</v>
      </c>
      <c r="C50" s="14">
        <f>'Court SecTec'!D25</f>
        <v>0</v>
      </c>
      <c r="D50" s="14">
        <f>'Court SecTec'!E25</f>
        <v>2500</v>
      </c>
      <c r="E50" s="14">
        <f>'Court SecTec'!F25</f>
        <v>2610</v>
      </c>
      <c r="F50" s="14">
        <f>'Court SecTec'!G25</f>
        <v>2675</v>
      </c>
    </row>
    <row r="51" spans="1:6" x14ac:dyDescent="0.25">
      <c r="A51" s="5" t="s">
        <v>476</v>
      </c>
      <c r="B51" s="9">
        <f>'Court SecTec'!C27</f>
        <v>3356.5699999999997</v>
      </c>
      <c r="C51" s="9">
        <f>'Court SecTec'!D27</f>
        <v>976.26</v>
      </c>
      <c r="D51" s="9">
        <f>'Court SecTec'!E27</f>
        <v>190</v>
      </c>
      <c r="E51" s="9">
        <f>'Court SecTec'!F27</f>
        <v>-2280.8000000000002</v>
      </c>
      <c r="F51" s="9">
        <f>'Court SecTec'!G27</f>
        <v>0</v>
      </c>
    </row>
    <row r="54" spans="1:6" x14ac:dyDescent="0.25">
      <c r="A54" s="28" t="s">
        <v>486</v>
      </c>
    </row>
    <row r="55" spans="1:6" x14ac:dyDescent="0.25">
      <c r="A55" s="5" t="s">
        <v>4</v>
      </c>
      <c r="B55" s="9">
        <f>Utilities!C22</f>
        <v>1061637.3500000001</v>
      </c>
      <c r="C55" s="9">
        <f>Utilities!D22</f>
        <v>1128877.5100000002</v>
      </c>
      <c r="D55" s="9">
        <f>Utilities!E22</f>
        <v>1203250</v>
      </c>
      <c r="E55" s="9">
        <f>Utilities!F22</f>
        <v>994752.9</v>
      </c>
      <c r="F55" s="9">
        <f>Utilities!G22</f>
        <v>1252505</v>
      </c>
    </row>
    <row r="56" spans="1:6" x14ac:dyDescent="0.25">
      <c r="A56" s="5" t="s">
        <v>153</v>
      </c>
      <c r="B56" s="14">
        <f>Utilities!C70</f>
        <v>901745.17</v>
      </c>
      <c r="C56" s="14">
        <f>Utilities!D70</f>
        <v>980496.02</v>
      </c>
      <c r="D56" s="14">
        <f>Utilities!E70</f>
        <v>1201162.48</v>
      </c>
      <c r="E56" s="14">
        <f>Utilities!F70</f>
        <v>835668.11999999976</v>
      </c>
      <c r="F56" s="14">
        <f>Utilities!G70</f>
        <v>1252505</v>
      </c>
    </row>
    <row r="57" spans="1:6" x14ac:dyDescent="0.25">
      <c r="A57" s="5" t="s">
        <v>476</v>
      </c>
      <c r="B57" s="9">
        <f>Utilities!C72</f>
        <v>159892.18000000005</v>
      </c>
      <c r="C57" s="9">
        <f>Utilities!D72</f>
        <v>148381.49000000022</v>
      </c>
      <c r="D57" s="9">
        <f>Utilities!E72</f>
        <v>2087.5200000000186</v>
      </c>
      <c r="E57" s="9">
        <f>Utilities!F72</f>
        <v>159084.78000000026</v>
      </c>
      <c r="F57" s="9">
        <f>Utilities!G72</f>
        <v>0</v>
      </c>
    </row>
  </sheetData>
  <mergeCells count="6">
    <mergeCell ref="B18:F18"/>
    <mergeCell ref="D1:E1"/>
    <mergeCell ref="D2:E2"/>
    <mergeCell ref="B16:F16"/>
    <mergeCell ref="B10:F10"/>
    <mergeCell ref="B14:F14"/>
  </mergeCells>
  <pageMargins left="0.25" right="0" top="8.3333332999999996E-2" bottom="0" header="0.25" footer="0.3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CA7E7-745F-49DC-8FDC-0615CB46712D}">
  <dimension ref="A1:G36"/>
  <sheetViews>
    <sheetView zoomScaleNormal="100" workbookViewId="0">
      <selection activeCell="H1" sqref="H1:N1048576"/>
    </sheetView>
  </sheetViews>
  <sheetFormatPr defaultRowHeight="15" x14ac:dyDescent="0.25"/>
  <cols>
    <col min="1" max="1" width="16" style="5" bestFit="1" customWidth="1"/>
    <col min="2" max="2" width="30.28515625" customWidth="1"/>
    <col min="3" max="6" width="14.7109375" style="9" customWidth="1"/>
    <col min="7" max="7" width="14" style="9" customWidth="1"/>
  </cols>
  <sheetData>
    <row r="1" spans="1:7" s="34" customFormat="1" x14ac:dyDescent="0.25">
      <c r="A1" s="35" t="s">
        <v>502</v>
      </c>
      <c r="C1" s="45"/>
      <c r="D1" s="45"/>
      <c r="E1" s="45"/>
      <c r="F1" s="45"/>
      <c r="G1" s="45"/>
    </row>
    <row r="2" spans="1:7" x14ac:dyDescent="0.25">
      <c r="A2" s="3"/>
      <c r="B2" s="1"/>
      <c r="C2" s="23"/>
      <c r="D2" s="23"/>
      <c r="E2" s="58"/>
      <c r="F2" s="58"/>
      <c r="G2" s="23" t="s">
        <v>470</v>
      </c>
    </row>
    <row r="3" spans="1:7" x14ac:dyDescent="0.25">
      <c r="A3" s="3"/>
      <c r="B3" s="1"/>
      <c r="C3" s="23" t="s">
        <v>466</v>
      </c>
      <c r="D3" s="23" t="s">
        <v>467</v>
      </c>
      <c r="E3" s="58" t="s">
        <v>468</v>
      </c>
      <c r="F3" s="58"/>
      <c r="G3" s="23" t="s">
        <v>471</v>
      </c>
    </row>
    <row r="4" spans="1:7" x14ac:dyDescent="0.25">
      <c r="A4" s="4" t="s">
        <v>0</v>
      </c>
      <c r="B4" s="2" t="s">
        <v>1</v>
      </c>
      <c r="C4" s="11" t="s">
        <v>3</v>
      </c>
      <c r="D4" s="11" t="s">
        <v>3</v>
      </c>
      <c r="E4" s="11" t="s">
        <v>2</v>
      </c>
      <c r="F4" s="11" t="s">
        <v>3</v>
      </c>
      <c r="G4" s="11" t="s">
        <v>2</v>
      </c>
    </row>
    <row r="6" spans="1:7" s="9" customFormat="1" x14ac:dyDescent="0.25">
      <c r="A6" s="6" t="s">
        <v>100</v>
      </c>
      <c r="B6" t="s">
        <v>101</v>
      </c>
      <c r="C6" s="9">
        <v>6004.56</v>
      </c>
      <c r="D6" s="9">
        <v>4679.62</v>
      </c>
      <c r="E6" s="9">
        <v>4500</v>
      </c>
      <c r="F6" s="9">
        <v>1138.3499999999999</v>
      </c>
      <c r="G6" s="9">
        <v>1000</v>
      </c>
    </row>
    <row r="7" spans="1:7" s="9" customFormat="1" x14ac:dyDescent="0.25">
      <c r="A7" s="6" t="s">
        <v>102</v>
      </c>
      <c r="B7" t="s">
        <v>103</v>
      </c>
      <c r="C7" s="9">
        <v>358183.98</v>
      </c>
      <c r="D7" s="9">
        <v>386089.62</v>
      </c>
      <c r="E7" s="9">
        <v>350000</v>
      </c>
      <c r="F7" s="9">
        <v>251369.36600000001</v>
      </c>
      <c r="G7" s="9">
        <v>363465</v>
      </c>
    </row>
    <row r="8" spans="1:7" s="9" customFormat="1" x14ac:dyDescent="0.25">
      <c r="A8" s="6" t="s">
        <v>104</v>
      </c>
      <c r="B8" t="s">
        <v>105</v>
      </c>
      <c r="C8" s="14">
        <v>10089</v>
      </c>
      <c r="D8" s="14">
        <v>4420</v>
      </c>
      <c r="E8" s="14">
        <v>7500</v>
      </c>
      <c r="F8" s="14">
        <v>0</v>
      </c>
      <c r="G8" s="14">
        <f t="shared" ref="G8:G23" si="0">E8</f>
        <v>7500</v>
      </c>
    </row>
    <row r="9" spans="1:7" s="9" customFormat="1" x14ac:dyDescent="0.25">
      <c r="A9" s="6"/>
      <c r="B9"/>
      <c r="C9" s="9">
        <f>SUM(C6:C8)</f>
        <v>374277.54</v>
      </c>
      <c r="D9" s="9">
        <f t="shared" ref="D9:G9" si="1">SUM(D6:D8)</f>
        <v>395189.24</v>
      </c>
      <c r="E9" s="9">
        <f t="shared" si="1"/>
        <v>362000</v>
      </c>
      <c r="F9" s="9">
        <f t="shared" si="1"/>
        <v>252507.71600000001</v>
      </c>
      <c r="G9" s="9">
        <f t="shared" si="1"/>
        <v>371965</v>
      </c>
    </row>
    <row r="10" spans="1:7" s="9" customFormat="1" x14ac:dyDescent="0.25">
      <c r="A10" s="6"/>
      <c r="B10"/>
    </row>
    <row r="11" spans="1:7" s="9" customFormat="1" x14ac:dyDescent="0.25">
      <c r="A11" s="6"/>
      <c r="B11"/>
    </row>
    <row r="12" spans="1:7" s="9" customFormat="1" x14ac:dyDescent="0.25">
      <c r="A12" s="6"/>
      <c r="B12"/>
    </row>
    <row r="13" spans="1:7" s="9" customFormat="1" x14ac:dyDescent="0.25">
      <c r="A13" s="6" t="s">
        <v>358</v>
      </c>
      <c r="B13" t="s">
        <v>359</v>
      </c>
      <c r="C13" s="9">
        <v>30539.27</v>
      </c>
      <c r="D13" s="9">
        <v>34201.06</v>
      </c>
      <c r="E13" s="9">
        <v>51982</v>
      </c>
      <c r="F13" s="45">
        <v>43019.43</v>
      </c>
      <c r="G13" s="9">
        <v>54170</v>
      </c>
    </row>
    <row r="14" spans="1:7" s="9" customFormat="1" x14ac:dyDescent="0.25">
      <c r="A14" s="6" t="s">
        <v>360</v>
      </c>
      <c r="B14" t="s">
        <v>191</v>
      </c>
      <c r="C14" s="9">
        <v>2336.2600000000002</v>
      </c>
      <c r="D14" s="9">
        <v>2616.33</v>
      </c>
      <c r="E14" s="9">
        <v>4065</v>
      </c>
      <c r="F14" s="45">
        <v>3291.06</v>
      </c>
      <c r="G14" s="9">
        <v>4235</v>
      </c>
    </row>
    <row r="15" spans="1:7" s="9" customFormat="1" x14ac:dyDescent="0.25">
      <c r="A15" s="6" t="s">
        <v>361</v>
      </c>
      <c r="B15" t="s">
        <v>159</v>
      </c>
      <c r="C15" s="9">
        <v>1025.76</v>
      </c>
      <c r="D15" s="9">
        <v>5758.12</v>
      </c>
      <c r="E15" s="9">
        <v>3018</v>
      </c>
      <c r="F15" s="45">
        <v>2479.69</v>
      </c>
      <c r="G15" s="9">
        <v>3080</v>
      </c>
    </row>
    <row r="16" spans="1:7" s="9" customFormat="1" x14ac:dyDescent="0.25">
      <c r="A16" s="6" t="s">
        <v>362</v>
      </c>
      <c r="B16" t="s">
        <v>161</v>
      </c>
      <c r="C16" s="9">
        <v>7893.44</v>
      </c>
      <c r="D16" s="9">
        <v>8060.3</v>
      </c>
      <c r="E16" s="9">
        <v>4285</v>
      </c>
      <c r="F16" s="45">
        <v>6060.46</v>
      </c>
      <c r="G16" s="9">
        <v>9195</v>
      </c>
    </row>
    <row r="17" spans="1:7" s="9" customFormat="1" x14ac:dyDescent="0.25">
      <c r="A17" s="6" t="s">
        <v>363</v>
      </c>
      <c r="B17" t="s">
        <v>200</v>
      </c>
      <c r="C17" s="9">
        <v>631.29999999999995</v>
      </c>
      <c r="D17" s="9">
        <v>1624.26</v>
      </c>
      <c r="E17" s="9">
        <v>500</v>
      </c>
      <c r="F17" s="45">
        <v>1342.24</v>
      </c>
      <c r="G17" s="9">
        <f t="shared" si="0"/>
        <v>500</v>
      </c>
    </row>
    <row r="18" spans="1:7" s="9" customFormat="1" x14ac:dyDescent="0.25">
      <c r="A18" s="6" t="s">
        <v>364</v>
      </c>
      <c r="B18" t="s">
        <v>365</v>
      </c>
      <c r="C18" s="9">
        <v>1290</v>
      </c>
      <c r="D18" s="9">
        <v>675</v>
      </c>
      <c r="E18" s="9">
        <v>2500</v>
      </c>
      <c r="F18" s="45">
        <v>804.35</v>
      </c>
      <c r="G18" s="9">
        <f t="shared" si="0"/>
        <v>2500</v>
      </c>
    </row>
    <row r="19" spans="1:7" s="9" customFormat="1" x14ac:dyDescent="0.25">
      <c r="A19" s="6" t="s">
        <v>366</v>
      </c>
      <c r="B19" t="s">
        <v>367</v>
      </c>
      <c r="C19" s="9">
        <v>1249</v>
      </c>
      <c r="D19" s="9">
        <v>705.5</v>
      </c>
      <c r="E19" s="9">
        <v>750</v>
      </c>
      <c r="F19" s="45">
        <v>534.96</v>
      </c>
      <c r="G19" s="9">
        <f t="shared" si="0"/>
        <v>750</v>
      </c>
    </row>
    <row r="20" spans="1:7" s="9" customFormat="1" x14ac:dyDescent="0.25">
      <c r="A20" s="6" t="s">
        <v>368</v>
      </c>
      <c r="B20" t="s">
        <v>203</v>
      </c>
      <c r="C20" s="9">
        <v>1862.02</v>
      </c>
      <c r="D20" s="9">
        <v>790.17</v>
      </c>
      <c r="E20" s="9">
        <v>1000</v>
      </c>
      <c r="F20" s="45">
        <v>249.07</v>
      </c>
      <c r="G20" s="9">
        <f t="shared" si="0"/>
        <v>1000</v>
      </c>
    </row>
    <row r="21" spans="1:7" s="9" customFormat="1" x14ac:dyDescent="0.25">
      <c r="A21" s="6" t="s">
        <v>369</v>
      </c>
      <c r="B21" t="s">
        <v>173</v>
      </c>
      <c r="C21" s="9">
        <v>51.76</v>
      </c>
      <c r="D21" s="9">
        <v>52.73</v>
      </c>
      <c r="E21" s="9">
        <v>100</v>
      </c>
      <c r="F21" s="45">
        <v>100</v>
      </c>
      <c r="G21" s="9">
        <f t="shared" si="0"/>
        <v>100</v>
      </c>
    </row>
    <row r="22" spans="1:7" s="9" customFormat="1" x14ac:dyDescent="0.25">
      <c r="A22" s="6" t="s">
        <v>370</v>
      </c>
      <c r="B22" t="s">
        <v>371</v>
      </c>
      <c r="C22" s="9">
        <v>39082</v>
      </c>
      <c r="D22" s="9">
        <v>39082</v>
      </c>
      <c r="E22" s="9">
        <v>39082</v>
      </c>
      <c r="F22" s="45">
        <v>39082</v>
      </c>
      <c r="G22" s="9">
        <f t="shared" si="0"/>
        <v>39082</v>
      </c>
    </row>
    <row r="23" spans="1:7" s="9" customFormat="1" x14ac:dyDescent="0.25">
      <c r="A23" s="6" t="s">
        <v>372</v>
      </c>
      <c r="B23" t="s">
        <v>373</v>
      </c>
      <c r="C23" s="9">
        <v>3192.5</v>
      </c>
      <c r="D23" s="9">
        <v>15000</v>
      </c>
      <c r="E23" s="9">
        <v>5000</v>
      </c>
      <c r="F23" s="45">
        <v>985</v>
      </c>
      <c r="G23" s="9">
        <f t="shared" si="0"/>
        <v>5000</v>
      </c>
    </row>
    <row r="24" spans="1:7" s="9" customFormat="1" x14ac:dyDescent="0.25">
      <c r="A24" s="6" t="s">
        <v>374</v>
      </c>
      <c r="B24" t="s">
        <v>375</v>
      </c>
      <c r="C24" s="9">
        <v>729</v>
      </c>
      <c r="D24" s="9">
        <v>747</v>
      </c>
      <c r="E24" s="9">
        <v>3000</v>
      </c>
      <c r="F24" s="45">
        <v>351</v>
      </c>
      <c r="G24" s="9">
        <f t="shared" ref="G24:G32" si="2">E24</f>
        <v>3000</v>
      </c>
    </row>
    <row r="25" spans="1:7" s="9" customFormat="1" x14ac:dyDescent="0.25">
      <c r="A25" s="6" t="s">
        <v>376</v>
      </c>
      <c r="B25" t="s">
        <v>377</v>
      </c>
      <c r="C25" s="9">
        <v>2397.9699999999998</v>
      </c>
      <c r="D25" s="9">
        <v>2282.66</v>
      </c>
      <c r="E25" s="9">
        <v>5000</v>
      </c>
      <c r="F25" s="45">
        <v>2580</v>
      </c>
      <c r="G25" s="9">
        <f t="shared" si="2"/>
        <v>5000</v>
      </c>
    </row>
    <row r="26" spans="1:7" s="9" customFormat="1" x14ac:dyDescent="0.25">
      <c r="A26" s="6" t="s">
        <v>378</v>
      </c>
      <c r="B26" t="s">
        <v>379</v>
      </c>
      <c r="C26" s="9">
        <v>0</v>
      </c>
      <c r="D26" s="9">
        <v>5000</v>
      </c>
      <c r="E26" s="9">
        <v>5000</v>
      </c>
      <c r="F26" s="45">
        <v>5000</v>
      </c>
      <c r="G26" s="9">
        <f t="shared" si="2"/>
        <v>5000</v>
      </c>
    </row>
    <row r="27" spans="1:7" s="9" customFormat="1" x14ac:dyDescent="0.25">
      <c r="A27" s="6" t="s">
        <v>380</v>
      </c>
      <c r="B27" t="s">
        <v>381</v>
      </c>
      <c r="C27" s="9">
        <v>38582.42</v>
      </c>
      <c r="D27" s="9">
        <v>8964.27</v>
      </c>
      <c r="E27" s="9">
        <v>50000</v>
      </c>
      <c r="F27" s="45">
        <v>8043.49</v>
      </c>
      <c r="G27" s="9">
        <v>60000</v>
      </c>
    </row>
    <row r="28" spans="1:7" s="9" customFormat="1" x14ac:dyDescent="0.25">
      <c r="A28" s="6" t="s">
        <v>382</v>
      </c>
      <c r="B28" t="s">
        <v>383</v>
      </c>
      <c r="C28" s="9">
        <v>0</v>
      </c>
      <c r="D28" s="9">
        <v>25</v>
      </c>
      <c r="E28" s="9">
        <v>15000</v>
      </c>
      <c r="F28" s="45">
        <v>2400</v>
      </c>
      <c r="G28" s="9">
        <f t="shared" si="2"/>
        <v>15000</v>
      </c>
    </row>
    <row r="29" spans="1:7" s="9" customFormat="1" x14ac:dyDescent="0.25">
      <c r="A29" s="6" t="s">
        <v>384</v>
      </c>
      <c r="B29" t="s">
        <v>385</v>
      </c>
      <c r="C29" s="9">
        <v>1198.99</v>
      </c>
      <c r="D29" s="9">
        <v>926.99</v>
      </c>
      <c r="E29" s="9">
        <v>5000</v>
      </c>
      <c r="F29" s="45">
        <v>696.1</v>
      </c>
      <c r="G29" s="9">
        <f t="shared" si="2"/>
        <v>5000</v>
      </c>
    </row>
    <row r="30" spans="1:7" s="9" customFormat="1" x14ac:dyDescent="0.25">
      <c r="A30" s="6" t="s">
        <v>386</v>
      </c>
      <c r="B30" t="s">
        <v>387</v>
      </c>
      <c r="C30" s="9">
        <v>0</v>
      </c>
      <c r="D30" s="9">
        <v>0</v>
      </c>
      <c r="E30" s="9">
        <v>10000</v>
      </c>
      <c r="F30" s="45">
        <v>0</v>
      </c>
      <c r="G30" s="9">
        <f t="shared" si="2"/>
        <v>10000</v>
      </c>
    </row>
    <row r="31" spans="1:7" s="47" customFormat="1" x14ac:dyDescent="0.25">
      <c r="A31" s="6" t="s">
        <v>494</v>
      </c>
      <c r="B31" s="34" t="s">
        <v>509</v>
      </c>
      <c r="G31" s="47">
        <v>145853</v>
      </c>
    </row>
    <row r="32" spans="1:7" s="9" customFormat="1" x14ac:dyDescent="0.25">
      <c r="A32" s="6" t="s">
        <v>388</v>
      </c>
      <c r="B32" t="s">
        <v>389</v>
      </c>
      <c r="C32" s="14">
        <v>3760</v>
      </c>
      <c r="D32" s="14">
        <v>3760</v>
      </c>
      <c r="E32" s="14">
        <v>3500</v>
      </c>
      <c r="F32" s="14">
        <v>0</v>
      </c>
      <c r="G32" s="14">
        <f t="shared" si="2"/>
        <v>3500</v>
      </c>
    </row>
    <row r="33" spans="1:7" x14ac:dyDescent="0.25">
      <c r="C33" s="9">
        <f>SUM(C13:C32)</f>
        <v>135821.69</v>
      </c>
      <c r="D33" s="9">
        <f t="shared" ref="D33:G33" si="3">SUM(D13:D32)</f>
        <v>130271.39000000001</v>
      </c>
      <c r="E33" s="9">
        <f t="shared" si="3"/>
        <v>208782</v>
      </c>
      <c r="F33" s="45">
        <f>SUM(F13:F32)</f>
        <v>117018.85</v>
      </c>
      <c r="G33" s="9">
        <f t="shared" si="3"/>
        <v>371965</v>
      </c>
    </row>
    <row r="36" spans="1:7" x14ac:dyDescent="0.25">
      <c r="A36" s="5" t="s">
        <v>477</v>
      </c>
      <c r="C36" s="9">
        <f>C9-C33</f>
        <v>238455.84999999998</v>
      </c>
      <c r="D36" s="9">
        <f t="shared" ref="D36:G36" si="4">D9-D33</f>
        <v>264917.84999999998</v>
      </c>
      <c r="E36" s="9">
        <f t="shared" si="4"/>
        <v>153218</v>
      </c>
      <c r="F36" s="45">
        <f t="shared" si="4"/>
        <v>135488.86600000001</v>
      </c>
      <c r="G36" s="9">
        <f t="shared" si="4"/>
        <v>0</v>
      </c>
    </row>
  </sheetData>
  <mergeCells count="2">
    <mergeCell ref="E2:F2"/>
    <mergeCell ref="E3:F3"/>
  </mergeCells>
  <pageMargins left="0.25" right="0" top="8.3333332999999996E-2" bottom="0" header="0.25" footer="0.3"/>
  <pageSetup paperSize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7299C-A68A-421A-8878-A01447B1E10D}">
  <dimension ref="A1:G14"/>
  <sheetViews>
    <sheetView zoomScaleNormal="100" workbookViewId="0">
      <selection activeCell="H1" sqref="H1:P1048576"/>
    </sheetView>
  </sheetViews>
  <sheetFormatPr defaultRowHeight="15" x14ac:dyDescent="0.25"/>
  <cols>
    <col min="1" max="1" width="16" style="5" bestFit="1" customWidth="1"/>
    <col min="2" max="2" width="29" customWidth="1"/>
    <col min="3" max="6" width="14.7109375" style="9" customWidth="1"/>
    <col min="7" max="7" width="14" style="9" customWidth="1"/>
  </cols>
  <sheetData>
    <row r="1" spans="1:7" x14ac:dyDescent="0.25">
      <c r="A1" s="3"/>
      <c r="B1" s="1"/>
      <c r="C1" s="26"/>
      <c r="D1" s="26"/>
      <c r="E1" s="58"/>
      <c r="F1" s="58"/>
      <c r="G1" s="26" t="s">
        <v>470</v>
      </c>
    </row>
    <row r="2" spans="1:7" x14ac:dyDescent="0.25">
      <c r="A2" s="3"/>
      <c r="B2" s="1"/>
      <c r="C2" s="26" t="s">
        <v>466</v>
      </c>
      <c r="D2" s="26" t="s">
        <v>467</v>
      </c>
      <c r="E2" s="58" t="s">
        <v>468</v>
      </c>
      <c r="F2" s="58"/>
      <c r="G2" s="26" t="s">
        <v>471</v>
      </c>
    </row>
    <row r="3" spans="1:7" x14ac:dyDescent="0.25">
      <c r="A3" s="4" t="s">
        <v>0</v>
      </c>
      <c r="B3" s="2" t="s">
        <v>1</v>
      </c>
      <c r="C3" s="11" t="s">
        <v>3</v>
      </c>
      <c r="D3" s="11" t="s">
        <v>3</v>
      </c>
      <c r="E3" s="11" t="s">
        <v>2</v>
      </c>
      <c r="F3" s="11" t="s">
        <v>3</v>
      </c>
      <c r="G3" s="11" t="s">
        <v>2</v>
      </c>
    </row>
    <row r="5" spans="1:7" s="9" customFormat="1" x14ac:dyDescent="0.25">
      <c r="A5" s="6" t="s">
        <v>109</v>
      </c>
      <c r="B5" t="s">
        <v>26</v>
      </c>
      <c r="C5" s="9">
        <v>0</v>
      </c>
      <c r="D5" s="9">
        <v>-331.58</v>
      </c>
      <c r="E5" s="9">
        <v>120</v>
      </c>
      <c r="F5" s="9">
        <v>32.369999999999997</v>
      </c>
      <c r="G5" s="9">
        <f t="shared" ref="G5" si="0">E5</f>
        <v>120</v>
      </c>
    </row>
    <row r="6" spans="1:7" s="9" customFormat="1" x14ac:dyDescent="0.25">
      <c r="A6" s="6" t="s">
        <v>110</v>
      </c>
      <c r="B6" t="s">
        <v>111</v>
      </c>
      <c r="C6" s="14">
        <v>0</v>
      </c>
      <c r="D6" s="14">
        <v>31073</v>
      </c>
      <c r="E6" s="14">
        <v>50000</v>
      </c>
      <c r="F6" s="14">
        <v>41614.39</v>
      </c>
      <c r="G6" s="14">
        <v>55000</v>
      </c>
    </row>
    <row r="7" spans="1:7" s="9" customFormat="1" x14ac:dyDescent="0.25">
      <c r="A7" s="6"/>
      <c r="B7"/>
      <c r="C7" s="9">
        <f>SUM(C5:C6)</f>
        <v>0</v>
      </c>
      <c r="D7" s="9">
        <f t="shared" ref="D7:G7" si="1">SUM(D5:D6)</f>
        <v>30741.42</v>
      </c>
      <c r="E7" s="9">
        <f t="shared" si="1"/>
        <v>50120</v>
      </c>
      <c r="F7" s="9">
        <f t="shared" si="1"/>
        <v>41646.76</v>
      </c>
      <c r="G7" s="9">
        <f t="shared" si="1"/>
        <v>55120</v>
      </c>
    </row>
    <row r="8" spans="1:7" s="9" customFormat="1" x14ac:dyDescent="0.25">
      <c r="A8" s="6"/>
      <c r="B8"/>
    </row>
    <row r="9" spans="1:7" s="9" customFormat="1" x14ac:dyDescent="0.25">
      <c r="A9" s="6"/>
      <c r="B9"/>
    </row>
    <row r="10" spans="1:7" s="47" customFormat="1" x14ac:dyDescent="0.25">
      <c r="A10" s="6" t="s">
        <v>494</v>
      </c>
      <c r="B10" s="34" t="s">
        <v>510</v>
      </c>
      <c r="E10" s="47">
        <v>0</v>
      </c>
      <c r="G10" s="47">
        <v>26120</v>
      </c>
    </row>
    <row r="11" spans="1:7" s="9" customFormat="1" x14ac:dyDescent="0.25">
      <c r="A11" s="6" t="s">
        <v>393</v>
      </c>
      <c r="B11" t="s">
        <v>394</v>
      </c>
      <c r="C11" s="14">
        <v>0</v>
      </c>
      <c r="D11" s="14">
        <v>0</v>
      </c>
      <c r="E11" s="14">
        <v>20000</v>
      </c>
      <c r="F11" s="14">
        <v>18051.330000000002</v>
      </c>
      <c r="G11" s="14">
        <v>29000</v>
      </c>
    </row>
    <row r="12" spans="1:7" x14ac:dyDescent="0.25">
      <c r="C12" s="9">
        <f>SUM(C11)</f>
        <v>0</v>
      </c>
      <c r="D12" s="9">
        <f t="shared" ref="D12:F12" si="2">SUM(D11)</f>
        <v>0</v>
      </c>
      <c r="E12" s="9">
        <f t="shared" si="2"/>
        <v>20000</v>
      </c>
      <c r="F12" s="9">
        <f t="shared" si="2"/>
        <v>18051.330000000002</v>
      </c>
      <c r="G12" s="9">
        <f>SUM(G10:G11)</f>
        <v>55120</v>
      </c>
    </row>
    <row r="14" spans="1:7" x14ac:dyDescent="0.25">
      <c r="A14" s="5" t="s">
        <v>476</v>
      </c>
      <c r="C14" s="9">
        <f>C7-C12</f>
        <v>0</v>
      </c>
      <c r="D14" s="9">
        <f t="shared" ref="D14:F14" si="3">D7-D12</f>
        <v>30741.42</v>
      </c>
      <c r="E14" s="9">
        <f t="shared" si="3"/>
        <v>30120</v>
      </c>
      <c r="F14" s="9">
        <f t="shared" si="3"/>
        <v>23595.43</v>
      </c>
      <c r="G14" s="9">
        <f>G7-G12</f>
        <v>0</v>
      </c>
    </row>
  </sheetData>
  <mergeCells count="2">
    <mergeCell ref="E1:F1"/>
    <mergeCell ref="E2:F2"/>
  </mergeCells>
  <pageMargins left="0.25" right="0" top="8.3333332999999996E-2" bottom="0" header="0.25" footer="0.3"/>
  <pageSetup paperSize="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3D0EE-4605-4A11-B25B-46DADA84B191}">
  <dimension ref="A1:G109"/>
  <sheetViews>
    <sheetView zoomScaleNormal="100" workbookViewId="0">
      <selection activeCell="H1" sqref="H1:M1048576"/>
    </sheetView>
  </sheetViews>
  <sheetFormatPr defaultRowHeight="15" x14ac:dyDescent="0.25"/>
  <cols>
    <col min="1" max="1" width="16" style="5" bestFit="1" customWidth="1"/>
    <col min="2" max="2" width="30.85546875" customWidth="1"/>
    <col min="3" max="6" width="14.7109375" style="9" customWidth="1"/>
    <col min="7" max="7" width="14" style="9" customWidth="1"/>
  </cols>
  <sheetData>
    <row r="1" spans="1:7" x14ac:dyDescent="0.25">
      <c r="A1" s="3" t="s">
        <v>505</v>
      </c>
      <c r="B1" s="1"/>
      <c r="C1" s="26"/>
      <c r="D1" s="26"/>
      <c r="E1" s="58"/>
      <c r="F1" s="58"/>
      <c r="G1" s="26" t="s">
        <v>470</v>
      </c>
    </row>
    <row r="2" spans="1:7" x14ac:dyDescent="0.25">
      <c r="A2" s="3"/>
      <c r="B2" s="1"/>
      <c r="C2" s="26" t="s">
        <v>466</v>
      </c>
      <c r="D2" s="26" t="s">
        <v>467</v>
      </c>
      <c r="E2" s="58" t="s">
        <v>468</v>
      </c>
      <c r="F2" s="58"/>
      <c r="G2" s="26" t="s">
        <v>471</v>
      </c>
    </row>
    <row r="3" spans="1:7" x14ac:dyDescent="0.25">
      <c r="A3" s="4" t="s">
        <v>0</v>
      </c>
      <c r="B3" s="2" t="s">
        <v>1</v>
      </c>
      <c r="C3" s="11" t="s">
        <v>3</v>
      </c>
      <c r="D3" s="11" t="s">
        <v>3</v>
      </c>
      <c r="E3" s="11" t="s">
        <v>2</v>
      </c>
      <c r="F3" s="11" t="s">
        <v>3</v>
      </c>
      <c r="G3" s="11" t="s">
        <v>2</v>
      </c>
    </row>
    <row r="5" spans="1:7" s="9" customFormat="1" x14ac:dyDescent="0.25">
      <c r="A5" s="6" t="s">
        <v>113</v>
      </c>
      <c r="B5" t="s">
        <v>6</v>
      </c>
      <c r="C5" s="9">
        <v>0</v>
      </c>
      <c r="D5" s="9">
        <v>0</v>
      </c>
      <c r="E5" s="9">
        <v>0</v>
      </c>
      <c r="F5" s="9">
        <v>392.42</v>
      </c>
      <c r="G5" s="9">
        <v>300</v>
      </c>
    </row>
    <row r="6" spans="1:7" s="9" customFormat="1" x14ac:dyDescent="0.25">
      <c r="A6" s="6" t="s">
        <v>114</v>
      </c>
      <c r="B6" t="s">
        <v>12</v>
      </c>
      <c r="C6" s="9">
        <v>0</v>
      </c>
      <c r="D6" s="9">
        <v>0</v>
      </c>
      <c r="E6" s="9">
        <v>100</v>
      </c>
      <c r="F6" s="9">
        <v>83.33</v>
      </c>
      <c r="G6" s="9">
        <f t="shared" ref="G6:G7" si="0">E6</f>
        <v>100</v>
      </c>
    </row>
    <row r="7" spans="1:7" s="9" customFormat="1" x14ac:dyDescent="0.25">
      <c r="A7" s="6" t="s">
        <v>115</v>
      </c>
      <c r="B7" s="22" t="s">
        <v>26</v>
      </c>
      <c r="C7" s="14">
        <v>0</v>
      </c>
      <c r="D7" s="14">
        <v>0</v>
      </c>
      <c r="E7" s="14">
        <v>5</v>
      </c>
      <c r="F7" s="14">
        <v>0.34</v>
      </c>
      <c r="G7" s="14">
        <f t="shared" si="0"/>
        <v>5</v>
      </c>
    </row>
    <row r="8" spans="1:7" s="9" customFormat="1" x14ac:dyDescent="0.25">
      <c r="A8" s="6"/>
      <c r="B8"/>
      <c r="C8" s="9">
        <f>SUM(C5:C7)</f>
        <v>0</v>
      </c>
      <c r="D8" s="9">
        <f t="shared" ref="D8:G8" si="1">SUM(D5:D7)</f>
        <v>0</v>
      </c>
      <c r="E8" s="9">
        <f t="shared" si="1"/>
        <v>105</v>
      </c>
      <c r="F8" s="9">
        <f t="shared" si="1"/>
        <v>476.09</v>
      </c>
      <c r="G8" s="9">
        <f t="shared" si="1"/>
        <v>405</v>
      </c>
    </row>
    <row r="9" spans="1:7" s="9" customFormat="1" x14ac:dyDescent="0.25">
      <c r="A9" s="6"/>
      <c r="B9"/>
    </row>
    <row r="10" spans="1:7" s="9" customFormat="1" x14ac:dyDescent="0.25">
      <c r="A10" s="6"/>
      <c r="B10"/>
    </row>
    <row r="11" spans="1:7" s="9" customFormat="1" x14ac:dyDescent="0.25">
      <c r="A11" s="6"/>
      <c r="B11"/>
    </row>
    <row r="12" spans="1:7" s="9" customFormat="1" x14ac:dyDescent="0.25">
      <c r="A12" s="6"/>
      <c r="B12"/>
    </row>
    <row r="13" spans="1:7" s="9" customFormat="1" x14ac:dyDescent="0.25">
      <c r="A13" s="6"/>
      <c r="B13"/>
    </row>
    <row r="14" spans="1:7" s="9" customFormat="1" x14ac:dyDescent="0.25">
      <c r="A14" s="6"/>
      <c r="B14"/>
    </row>
    <row r="15" spans="1:7" s="9" customFormat="1" x14ac:dyDescent="0.25">
      <c r="A15" s="6"/>
      <c r="B15"/>
    </row>
    <row r="16" spans="1:7" s="9" customFormat="1" x14ac:dyDescent="0.25">
      <c r="A16" s="6"/>
      <c r="B16"/>
    </row>
    <row r="17" spans="1:2" s="9" customFormat="1" x14ac:dyDescent="0.25">
      <c r="A17" s="6"/>
      <c r="B17"/>
    </row>
    <row r="18" spans="1:2" s="9" customFormat="1" x14ac:dyDescent="0.25">
      <c r="A18" s="6"/>
      <c r="B18"/>
    </row>
    <row r="19" spans="1:2" s="9" customFormat="1" x14ac:dyDescent="0.25">
      <c r="A19" s="6"/>
      <c r="B19"/>
    </row>
    <row r="20" spans="1:2" s="9" customFormat="1" x14ac:dyDescent="0.25">
      <c r="A20" s="6"/>
      <c r="B20"/>
    </row>
    <row r="21" spans="1:2" s="9" customFormat="1" x14ac:dyDescent="0.25">
      <c r="A21" s="6"/>
      <c r="B21"/>
    </row>
    <row r="22" spans="1:2" s="9" customFormat="1" x14ac:dyDescent="0.25">
      <c r="A22" s="6"/>
      <c r="B22"/>
    </row>
    <row r="23" spans="1:2" s="9" customFormat="1" x14ac:dyDescent="0.25">
      <c r="A23" s="6"/>
      <c r="B23"/>
    </row>
    <row r="24" spans="1:2" s="9" customFormat="1" x14ac:dyDescent="0.25">
      <c r="A24" s="6"/>
      <c r="B24"/>
    </row>
    <row r="25" spans="1:2" s="9" customFormat="1" x14ac:dyDescent="0.25">
      <c r="A25" s="6"/>
      <c r="B25"/>
    </row>
    <row r="26" spans="1:2" s="9" customFormat="1" x14ac:dyDescent="0.25">
      <c r="A26" s="6"/>
      <c r="B26"/>
    </row>
    <row r="27" spans="1:2" s="9" customFormat="1" x14ac:dyDescent="0.25">
      <c r="A27" s="6"/>
      <c r="B27"/>
    </row>
    <row r="28" spans="1:2" s="9" customFormat="1" x14ac:dyDescent="0.25">
      <c r="A28" s="6"/>
      <c r="B28"/>
    </row>
    <row r="29" spans="1:2" s="9" customFormat="1" x14ac:dyDescent="0.25">
      <c r="A29" s="6"/>
      <c r="B29"/>
    </row>
    <row r="30" spans="1:2" s="9" customFormat="1" x14ac:dyDescent="0.25">
      <c r="A30" s="6"/>
      <c r="B30"/>
    </row>
    <row r="31" spans="1:2" s="9" customFormat="1" x14ac:dyDescent="0.25">
      <c r="A31" s="6"/>
      <c r="B31"/>
    </row>
    <row r="32" spans="1:2" s="9" customFormat="1" x14ac:dyDescent="0.25">
      <c r="A32" s="6"/>
      <c r="B32"/>
    </row>
    <row r="33" spans="1:2" s="9" customFormat="1" x14ac:dyDescent="0.25">
      <c r="A33" s="6"/>
      <c r="B33"/>
    </row>
    <row r="34" spans="1:2" s="9" customFormat="1" x14ac:dyDescent="0.25">
      <c r="A34" s="6"/>
      <c r="B34"/>
    </row>
    <row r="35" spans="1:2" s="9" customFormat="1" x14ac:dyDescent="0.25">
      <c r="A35" s="6"/>
      <c r="B35"/>
    </row>
    <row r="36" spans="1:2" s="9" customFormat="1" x14ac:dyDescent="0.25">
      <c r="A36" s="6"/>
      <c r="B36"/>
    </row>
    <row r="37" spans="1:2" s="9" customFormat="1" x14ac:dyDescent="0.25">
      <c r="A37" s="6"/>
      <c r="B37"/>
    </row>
    <row r="38" spans="1:2" s="9" customFormat="1" x14ac:dyDescent="0.25">
      <c r="A38" s="6"/>
      <c r="B38"/>
    </row>
    <row r="39" spans="1:2" s="9" customFormat="1" x14ac:dyDescent="0.25">
      <c r="A39" s="6"/>
      <c r="B39"/>
    </row>
    <row r="40" spans="1:2" s="9" customFormat="1" x14ac:dyDescent="0.25">
      <c r="A40" s="6"/>
      <c r="B40"/>
    </row>
    <row r="41" spans="1:2" s="9" customFormat="1" x14ac:dyDescent="0.25">
      <c r="A41" s="6"/>
      <c r="B41"/>
    </row>
    <row r="42" spans="1:2" s="9" customFormat="1" x14ac:dyDescent="0.25">
      <c r="A42" s="6"/>
      <c r="B42"/>
    </row>
    <row r="43" spans="1:2" s="9" customFormat="1" x14ac:dyDescent="0.25">
      <c r="A43" s="6"/>
      <c r="B43"/>
    </row>
    <row r="44" spans="1:2" s="9" customFormat="1" x14ac:dyDescent="0.25">
      <c r="A44" s="6"/>
      <c r="B44"/>
    </row>
    <row r="45" spans="1:2" s="9" customFormat="1" x14ac:dyDescent="0.25">
      <c r="A45" s="6"/>
      <c r="B45"/>
    </row>
    <row r="46" spans="1:2" s="9" customFormat="1" x14ac:dyDescent="0.25">
      <c r="A46" s="6"/>
      <c r="B46"/>
    </row>
    <row r="47" spans="1:2" s="9" customFormat="1" x14ac:dyDescent="0.25">
      <c r="A47" s="6"/>
      <c r="B47"/>
    </row>
    <row r="48" spans="1:2" s="9" customFormat="1" x14ac:dyDescent="0.25">
      <c r="A48" s="6"/>
      <c r="B48"/>
    </row>
    <row r="49" spans="1:2" s="9" customFormat="1" x14ac:dyDescent="0.25">
      <c r="A49" s="6"/>
      <c r="B49"/>
    </row>
    <row r="50" spans="1:2" s="9" customFormat="1" x14ac:dyDescent="0.25">
      <c r="A50" s="6"/>
      <c r="B50"/>
    </row>
    <row r="51" spans="1:2" s="9" customFormat="1" x14ac:dyDescent="0.25">
      <c r="A51" s="6"/>
      <c r="B51"/>
    </row>
    <row r="52" spans="1:2" s="9" customFormat="1" x14ac:dyDescent="0.25">
      <c r="A52" s="6"/>
      <c r="B52"/>
    </row>
    <row r="53" spans="1:2" s="9" customFormat="1" x14ac:dyDescent="0.25">
      <c r="A53" s="6"/>
      <c r="B53"/>
    </row>
    <row r="54" spans="1:2" s="9" customFormat="1" x14ac:dyDescent="0.25">
      <c r="A54" s="6"/>
      <c r="B54"/>
    </row>
    <row r="55" spans="1:2" s="9" customFormat="1" x14ac:dyDescent="0.25">
      <c r="A55" s="6"/>
      <c r="B55"/>
    </row>
    <row r="56" spans="1:2" s="9" customFormat="1" x14ac:dyDescent="0.25">
      <c r="A56" s="6"/>
      <c r="B56"/>
    </row>
    <row r="57" spans="1:2" s="9" customFormat="1" x14ac:dyDescent="0.25">
      <c r="A57" s="6"/>
      <c r="B57"/>
    </row>
    <row r="58" spans="1:2" s="9" customFormat="1" x14ac:dyDescent="0.25">
      <c r="A58" s="6"/>
      <c r="B58"/>
    </row>
    <row r="59" spans="1:2" s="9" customFormat="1" x14ac:dyDescent="0.25">
      <c r="A59" s="6"/>
      <c r="B59"/>
    </row>
    <row r="60" spans="1:2" s="9" customFormat="1" x14ac:dyDescent="0.25">
      <c r="A60" s="6"/>
      <c r="B60"/>
    </row>
    <row r="61" spans="1:2" s="9" customFormat="1" x14ac:dyDescent="0.25">
      <c r="A61" s="6"/>
      <c r="B61"/>
    </row>
    <row r="62" spans="1:2" s="9" customFormat="1" x14ac:dyDescent="0.25">
      <c r="A62" s="6"/>
      <c r="B62"/>
    </row>
    <row r="63" spans="1:2" s="9" customFormat="1" x14ac:dyDescent="0.25">
      <c r="A63" s="6"/>
      <c r="B63"/>
    </row>
    <row r="64" spans="1:2" s="9" customFormat="1" x14ac:dyDescent="0.25">
      <c r="A64" s="6"/>
      <c r="B64"/>
    </row>
    <row r="65" spans="1:2" s="9" customFormat="1" x14ac:dyDescent="0.25">
      <c r="A65" s="6"/>
      <c r="B65"/>
    </row>
    <row r="66" spans="1:2" s="9" customFormat="1" x14ac:dyDescent="0.25">
      <c r="A66" s="6"/>
      <c r="B66"/>
    </row>
    <row r="67" spans="1:2" s="9" customFormat="1" x14ac:dyDescent="0.25">
      <c r="A67" s="6"/>
      <c r="B67"/>
    </row>
    <row r="68" spans="1:2" s="9" customFormat="1" x14ac:dyDescent="0.25">
      <c r="A68" s="6"/>
      <c r="B68"/>
    </row>
    <row r="69" spans="1:2" s="9" customFormat="1" x14ac:dyDescent="0.25">
      <c r="A69" s="6"/>
      <c r="B69"/>
    </row>
    <row r="70" spans="1:2" s="9" customFormat="1" x14ac:dyDescent="0.25">
      <c r="A70" s="6"/>
      <c r="B70"/>
    </row>
    <row r="71" spans="1:2" s="9" customFormat="1" x14ac:dyDescent="0.25">
      <c r="A71" s="6"/>
      <c r="B71"/>
    </row>
    <row r="72" spans="1:2" s="9" customFormat="1" x14ac:dyDescent="0.25">
      <c r="A72" s="6"/>
      <c r="B72"/>
    </row>
    <row r="73" spans="1:2" s="9" customFormat="1" x14ac:dyDescent="0.25">
      <c r="A73" s="6"/>
      <c r="B73"/>
    </row>
    <row r="74" spans="1:2" s="9" customFormat="1" x14ac:dyDescent="0.25">
      <c r="A74" s="6"/>
      <c r="B74"/>
    </row>
    <row r="75" spans="1:2" s="9" customFormat="1" x14ac:dyDescent="0.25">
      <c r="A75" s="6"/>
      <c r="B75"/>
    </row>
    <row r="76" spans="1:2" s="9" customFormat="1" x14ac:dyDescent="0.25">
      <c r="A76" s="6"/>
      <c r="B76"/>
    </row>
    <row r="77" spans="1:2" s="9" customFormat="1" x14ac:dyDescent="0.25">
      <c r="A77" s="6"/>
      <c r="B77"/>
    </row>
    <row r="78" spans="1:2" s="9" customFormat="1" x14ac:dyDescent="0.25">
      <c r="A78" s="6"/>
      <c r="B78"/>
    </row>
    <row r="79" spans="1:2" s="9" customFormat="1" x14ac:dyDescent="0.25">
      <c r="A79" s="6"/>
      <c r="B79"/>
    </row>
    <row r="80" spans="1:2" s="9" customFormat="1" x14ac:dyDescent="0.25">
      <c r="A80" s="5"/>
      <c r="B80"/>
    </row>
    <row r="81" spans="1:2" s="9" customFormat="1" x14ac:dyDescent="0.25">
      <c r="A81" s="5"/>
      <c r="B81"/>
    </row>
    <row r="82" spans="1:2" s="9" customFormat="1" x14ac:dyDescent="0.25">
      <c r="A82" s="5"/>
      <c r="B82"/>
    </row>
    <row r="83" spans="1:2" s="9" customFormat="1" x14ac:dyDescent="0.25">
      <c r="A83" s="5"/>
      <c r="B83"/>
    </row>
    <row r="84" spans="1:2" s="9" customFormat="1" x14ac:dyDescent="0.25">
      <c r="A84" s="5"/>
      <c r="B84"/>
    </row>
    <row r="85" spans="1:2" s="9" customFormat="1" x14ac:dyDescent="0.25">
      <c r="A85" s="5"/>
      <c r="B85"/>
    </row>
    <row r="86" spans="1:2" s="9" customFormat="1" x14ac:dyDescent="0.25">
      <c r="A86" s="5"/>
      <c r="B86"/>
    </row>
    <row r="87" spans="1:2" s="9" customFormat="1" x14ac:dyDescent="0.25">
      <c r="A87" s="5"/>
      <c r="B87"/>
    </row>
    <row r="88" spans="1:2" s="9" customFormat="1" x14ac:dyDescent="0.25">
      <c r="A88" s="5"/>
      <c r="B88"/>
    </row>
    <row r="89" spans="1:2" s="9" customFormat="1" x14ac:dyDescent="0.25">
      <c r="A89" s="5"/>
      <c r="B89"/>
    </row>
    <row r="90" spans="1:2" s="9" customFormat="1" x14ac:dyDescent="0.25">
      <c r="A90" s="5"/>
      <c r="B90"/>
    </row>
    <row r="91" spans="1:2" s="9" customFormat="1" x14ac:dyDescent="0.25">
      <c r="A91" s="5"/>
      <c r="B91"/>
    </row>
    <row r="92" spans="1:2" s="9" customFormat="1" x14ac:dyDescent="0.25">
      <c r="A92" s="5"/>
      <c r="B92"/>
    </row>
    <row r="93" spans="1:2" s="9" customFormat="1" x14ac:dyDescent="0.25">
      <c r="A93" s="5"/>
      <c r="B93"/>
    </row>
    <row r="94" spans="1:2" s="9" customFormat="1" x14ac:dyDescent="0.25">
      <c r="A94" s="5"/>
      <c r="B94"/>
    </row>
    <row r="95" spans="1:2" s="9" customFormat="1" x14ac:dyDescent="0.25">
      <c r="A95" s="5"/>
      <c r="B95"/>
    </row>
    <row r="96" spans="1:2" s="9" customFormat="1" x14ac:dyDescent="0.25">
      <c r="A96" s="5"/>
      <c r="B96"/>
    </row>
    <row r="97" spans="1:7" s="9" customFormat="1" x14ac:dyDescent="0.25">
      <c r="A97" s="5"/>
      <c r="B97"/>
    </row>
    <row r="98" spans="1:7" s="9" customFormat="1" x14ac:dyDescent="0.25">
      <c r="A98" s="5"/>
      <c r="B98"/>
    </row>
    <row r="99" spans="1:7" s="9" customFormat="1" x14ac:dyDescent="0.25">
      <c r="A99" s="5"/>
      <c r="B99"/>
    </row>
    <row r="100" spans="1:7" s="9" customFormat="1" x14ac:dyDescent="0.25">
      <c r="A100" s="5"/>
      <c r="B100"/>
    </row>
    <row r="101" spans="1:7" s="9" customFormat="1" x14ac:dyDescent="0.25">
      <c r="A101" s="5"/>
      <c r="B101"/>
    </row>
    <row r="102" spans="1:7" s="9" customFormat="1" x14ac:dyDescent="0.25">
      <c r="A102" s="5"/>
      <c r="B102"/>
    </row>
    <row r="103" spans="1:7" s="9" customFormat="1" x14ac:dyDescent="0.25">
      <c r="A103" s="5"/>
      <c r="B103"/>
    </row>
    <row r="104" spans="1:7" s="9" customFormat="1" x14ac:dyDescent="0.25">
      <c r="A104" s="5"/>
      <c r="B104"/>
    </row>
    <row r="105" spans="1:7" s="9" customFormat="1" x14ac:dyDescent="0.25">
      <c r="A105" s="5"/>
      <c r="B105"/>
    </row>
    <row r="106" spans="1:7" s="9" customFormat="1" x14ac:dyDescent="0.25">
      <c r="A106" s="5"/>
      <c r="B106"/>
    </row>
    <row r="107" spans="1:7" s="9" customFormat="1" x14ac:dyDescent="0.25">
      <c r="A107" s="5"/>
      <c r="B107"/>
    </row>
    <row r="108" spans="1:7" s="9" customFormat="1" x14ac:dyDescent="0.25">
      <c r="A108" s="5"/>
      <c r="B108"/>
      <c r="G108" s="9">
        <f t="shared" ref="G108" si="2">E108</f>
        <v>0</v>
      </c>
    </row>
    <row r="109" spans="1:7" s="9" customFormat="1" x14ac:dyDescent="0.25">
      <c r="A109" s="5"/>
      <c r="B109"/>
      <c r="G109" s="9">
        <f t="shared" ref="G109" si="3">E109</f>
        <v>0</v>
      </c>
    </row>
  </sheetData>
  <mergeCells count="2">
    <mergeCell ref="E1:F1"/>
    <mergeCell ref="E2:F2"/>
  </mergeCells>
  <pageMargins left="0.25" right="0" top="8.3333332999999996E-2" bottom="0" header="0.25" footer="0.3"/>
  <pageSetup paperSize="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47963-53DA-41E9-BEBE-2D73D627A3A2}">
  <dimension ref="A1:G27"/>
  <sheetViews>
    <sheetView zoomScaleNormal="100" workbookViewId="0">
      <selection activeCell="H1" sqref="H1:M1048576"/>
    </sheetView>
  </sheetViews>
  <sheetFormatPr defaultRowHeight="15" x14ac:dyDescent="0.25"/>
  <cols>
    <col min="1" max="1" width="16" style="5" bestFit="1" customWidth="1"/>
    <col min="2" max="2" width="32" customWidth="1"/>
    <col min="3" max="6" width="14.7109375" style="9" customWidth="1"/>
    <col min="7" max="7" width="14" style="9" customWidth="1"/>
  </cols>
  <sheetData>
    <row r="1" spans="1:7" x14ac:dyDescent="0.25">
      <c r="A1" s="3"/>
      <c r="B1" s="1"/>
      <c r="C1" s="26"/>
      <c r="D1" s="26"/>
      <c r="E1" s="58"/>
      <c r="F1" s="58"/>
      <c r="G1" s="26" t="s">
        <v>470</v>
      </c>
    </row>
    <row r="2" spans="1:7" x14ac:dyDescent="0.25">
      <c r="A2" s="3"/>
      <c r="B2" s="1"/>
      <c r="C2" s="26" t="s">
        <v>466</v>
      </c>
      <c r="D2" s="26" t="s">
        <v>467</v>
      </c>
      <c r="E2" s="58" t="s">
        <v>468</v>
      </c>
      <c r="F2" s="58"/>
      <c r="G2" s="26" t="s">
        <v>471</v>
      </c>
    </row>
    <row r="3" spans="1:7" x14ac:dyDescent="0.25">
      <c r="A3" s="4" t="s">
        <v>0</v>
      </c>
      <c r="B3" s="2" t="s">
        <v>1</v>
      </c>
      <c r="C3" s="11" t="s">
        <v>3</v>
      </c>
      <c r="D3" s="11" t="s">
        <v>3</v>
      </c>
      <c r="E3" s="11" t="s">
        <v>2</v>
      </c>
      <c r="F3" s="11" t="s">
        <v>3</v>
      </c>
      <c r="G3" s="11" t="s">
        <v>2</v>
      </c>
    </row>
    <row r="5" spans="1:7" x14ac:dyDescent="0.25">
      <c r="A5" s="3" t="s">
        <v>483</v>
      </c>
    </row>
    <row r="6" spans="1:7" s="9" customFormat="1" x14ac:dyDescent="0.25">
      <c r="A6" s="6" t="s">
        <v>116</v>
      </c>
      <c r="B6" t="s">
        <v>112</v>
      </c>
      <c r="C6" s="9">
        <v>6.16</v>
      </c>
      <c r="D6" s="9">
        <v>3.09</v>
      </c>
      <c r="E6" s="9">
        <v>3</v>
      </c>
      <c r="F6" s="9">
        <v>1.67</v>
      </c>
      <c r="G6" s="9">
        <f t="shared" ref="G6:G20" si="0">E6</f>
        <v>3</v>
      </c>
    </row>
    <row r="7" spans="1:7" s="9" customFormat="1" x14ac:dyDescent="0.25">
      <c r="A7" s="6" t="s">
        <v>117</v>
      </c>
      <c r="B7" t="s">
        <v>118</v>
      </c>
      <c r="C7" s="14">
        <v>2501.29</v>
      </c>
      <c r="D7" s="14">
        <v>707.47</v>
      </c>
      <c r="E7" s="14">
        <v>2000</v>
      </c>
      <c r="F7" s="14">
        <v>236.44</v>
      </c>
      <c r="G7" s="14">
        <v>2006</v>
      </c>
    </row>
    <row r="8" spans="1:7" s="9" customFormat="1" x14ac:dyDescent="0.25">
      <c r="A8" s="6"/>
      <c r="B8"/>
      <c r="C8" s="9">
        <f>SUM(C6:C7)</f>
        <v>2507.4499999999998</v>
      </c>
      <c r="D8" s="9">
        <f t="shared" ref="D8:G8" si="1">SUM(D6:D7)</f>
        <v>710.56000000000006</v>
      </c>
      <c r="E8" s="9">
        <f t="shared" si="1"/>
        <v>2003</v>
      </c>
      <c r="F8" s="9">
        <f t="shared" si="1"/>
        <v>238.10999999999999</v>
      </c>
      <c r="G8" s="9">
        <f t="shared" si="1"/>
        <v>2009</v>
      </c>
    </row>
    <row r="9" spans="1:7" s="9" customFormat="1" x14ac:dyDescent="0.25">
      <c r="A9" s="6"/>
      <c r="B9"/>
    </row>
    <row r="10" spans="1:7" s="47" customFormat="1" x14ac:dyDescent="0.25">
      <c r="A10" s="6"/>
      <c r="B10" s="34" t="s">
        <v>511</v>
      </c>
    </row>
    <row r="11" spans="1:7" s="47" customFormat="1" x14ac:dyDescent="0.25">
      <c r="A11" s="6"/>
      <c r="B11" s="34"/>
    </row>
    <row r="12" spans="1:7" s="47" customFormat="1" x14ac:dyDescent="0.25">
      <c r="A12" s="6"/>
      <c r="B12" s="34"/>
    </row>
    <row r="13" spans="1:7" s="47" customFormat="1" x14ac:dyDescent="0.25">
      <c r="A13" s="6"/>
      <c r="B13" s="34"/>
    </row>
    <row r="14" spans="1:7" s="47" customFormat="1" x14ac:dyDescent="0.25">
      <c r="A14" s="6"/>
      <c r="B14" s="34"/>
    </row>
    <row r="15" spans="1:7" s="47" customFormat="1" x14ac:dyDescent="0.25">
      <c r="A15" s="6"/>
      <c r="B15" s="34"/>
    </row>
    <row r="16" spans="1:7" s="47" customFormat="1" x14ac:dyDescent="0.25">
      <c r="A16" s="6"/>
      <c r="B16" s="34"/>
    </row>
    <row r="17" spans="1:7" s="9" customFormat="1" x14ac:dyDescent="0.25">
      <c r="A17" s="6"/>
      <c r="B17"/>
    </row>
    <row r="18" spans="1:7" s="9" customFormat="1" x14ac:dyDescent="0.25">
      <c r="A18" s="27" t="s">
        <v>484</v>
      </c>
      <c r="B18"/>
    </row>
    <row r="19" spans="1:7" s="9" customFormat="1" x14ac:dyDescent="0.25">
      <c r="A19" s="6" t="s">
        <v>119</v>
      </c>
      <c r="B19" t="s">
        <v>112</v>
      </c>
      <c r="C19" s="9">
        <v>22.47</v>
      </c>
      <c r="D19" s="9">
        <v>30.73</v>
      </c>
      <c r="E19" s="9">
        <v>30</v>
      </c>
      <c r="F19" s="9">
        <v>14.01</v>
      </c>
      <c r="G19" s="9">
        <v>15</v>
      </c>
    </row>
    <row r="20" spans="1:7" s="9" customFormat="1" x14ac:dyDescent="0.25">
      <c r="A20" s="6" t="s">
        <v>120</v>
      </c>
      <c r="B20" t="s">
        <v>121</v>
      </c>
      <c r="C20" s="14">
        <v>3334.1</v>
      </c>
      <c r="D20" s="14">
        <v>945.53</v>
      </c>
      <c r="E20" s="14">
        <v>2660</v>
      </c>
      <c r="F20" s="14">
        <v>315.19</v>
      </c>
      <c r="G20" s="14">
        <f t="shared" si="0"/>
        <v>2660</v>
      </c>
    </row>
    <row r="21" spans="1:7" s="9" customFormat="1" x14ac:dyDescent="0.25">
      <c r="A21" s="6"/>
      <c r="B21"/>
      <c r="C21" s="9">
        <f>SUM(C19:C20)</f>
        <v>3356.5699999999997</v>
      </c>
      <c r="D21" s="9">
        <f t="shared" ref="D21:G21" si="2">SUM(D19:D20)</f>
        <v>976.26</v>
      </c>
      <c r="E21" s="9">
        <f t="shared" si="2"/>
        <v>2690</v>
      </c>
      <c r="F21" s="9">
        <f t="shared" si="2"/>
        <v>329.2</v>
      </c>
      <c r="G21" s="9">
        <f t="shared" si="2"/>
        <v>2675</v>
      </c>
    </row>
    <row r="22" spans="1:7" s="9" customFormat="1" x14ac:dyDescent="0.25">
      <c r="A22" s="6"/>
      <c r="B22"/>
    </row>
    <row r="23" spans="1:7" s="9" customFormat="1" x14ac:dyDescent="0.25">
      <c r="A23" s="6"/>
      <c r="B23"/>
    </row>
    <row r="24" spans="1:7" s="9" customFormat="1" x14ac:dyDescent="0.25">
      <c r="A24" s="6" t="s">
        <v>395</v>
      </c>
      <c r="B24" t="s">
        <v>396</v>
      </c>
      <c r="C24" s="14">
        <v>0</v>
      </c>
      <c r="D24" s="14">
        <v>0</v>
      </c>
      <c r="E24" s="14">
        <v>2500</v>
      </c>
      <c r="F24" s="14">
        <v>2610</v>
      </c>
      <c r="G24" s="14">
        <v>2675</v>
      </c>
    </row>
    <row r="25" spans="1:7" x14ac:dyDescent="0.25">
      <c r="C25" s="9">
        <f>SUM(C24)</f>
        <v>0</v>
      </c>
      <c r="D25" s="9">
        <f t="shared" ref="D25:G25" si="3">SUM(D24)</f>
        <v>0</v>
      </c>
      <c r="E25" s="9">
        <f t="shared" si="3"/>
        <v>2500</v>
      </c>
      <c r="F25" s="9">
        <f t="shared" si="3"/>
        <v>2610</v>
      </c>
      <c r="G25" s="9">
        <f t="shared" si="3"/>
        <v>2675</v>
      </c>
    </row>
    <row r="27" spans="1:7" x14ac:dyDescent="0.25">
      <c r="A27" s="5" t="s">
        <v>476</v>
      </c>
      <c r="C27" s="9">
        <f>C21-C25</f>
        <v>3356.5699999999997</v>
      </c>
      <c r="D27" s="9">
        <f t="shared" ref="D27:G27" si="4">D21-D25</f>
        <v>976.26</v>
      </c>
      <c r="E27" s="9">
        <f t="shared" si="4"/>
        <v>190</v>
      </c>
      <c r="F27" s="9">
        <f t="shared" si="4"/>
        <v>-2280.8000000000002</v>
      </c>
      <c r="G27" s="9">
        <f t="shared" si="4"/>
        <v>0</v>
      </c>
    </row>
  </sheetData>
  <mergeCells count="2">
    <mergeCell ref="E1:F1"/>
    <mergeCell ref="E2:F2"/>
  </mergeCells>
  <pageMargins left="0.25" right="0" top="8.3333332999999996E-2" bottom="0" header="0.25" footer="0.3"/>
  <pageSetup paperSize="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DECBD-9731-4428-8B6D-E94FA0B72CE0}">
  <dimension ref="A1:G72"/>
  <sheetViews>
    <sheetView zoomScaleNormal="100" workbookViewId="0">
      <pane ySplit="3" topLeftCell="A4" activePane="bottomLeft" state="frozen"/>
      <selection pane="bottomLeft" activeCell="N65" sqref="M65:N65"/>
    </sheetView>
  </sheetViews>
  <sheetFormatPr defaultRowHeight="15" x14ac:dyDescent="0.25"/>
  <cols>
    <col min="1" max="1" width="16" style="5" bestFit="1" customWidth="1"/>
    <col min="2" max="2" width="33.140625" customWidth="1"/>
    <col min="3" max="3" width="13" style="9" customWidth="1"/>
    <col min="4" max="4" width="13.42578125" style="9" customWidth="1"/>
    <col min="5" max="5" width="12.85546875" style="9" customWidth="1"/>
    <col min="6" max="6" width="12.28515625" style="9" customWidth="1"/>
    <col min="7" max="7" width="14" style="50" customWidth="1"/>
  </cols>
  <sheetData>
    <row r="1" spans="1:7" x14ac:dyDescent="0.25">
      <c r="A1" s="3"/>
      <c r="B1" s="1"/>
      <c r="C1" s="26"/>
      <c r="D1" s="26"/>
      <c r="E1" s="58"/>
      <c r="F1" s="58"/>
      <c r="G1" s="54" t="s">
        <v>470</v>
      </c>
    </row>
    <row r="2" spans="1:7" x14ac:dyDescent="0.25">
      <c r="A2" s="3"/>
      <c r="B2" s="1"/>
      <c r="C2" s="26" t="s">
        <v>466</v>
      </c>
      <c r="D2" s="26" t="s">
        <v>467</v>
      </c>
      <c r="E2" s="58" t="s">
        <v>468</v>
      </c>
      <c r="F2" s="58"/>
      <c r="G2" s="54" t="s">
        <v>471</v>
      </c>
    </row>
    <row r="3" spans="1:7" x14ac:dyDescent="0.25">
      <c r="A3" s="4" t="s">
        <v>0</v>
      </c>
      <c r="B3" s="2" t="s">
        <v>1</v>
      </c>
      <c r="C3" s="11" t="s">
        <v>3</v>
      </c>
      <c r="D3" s="11" t="s">
        <v>3</v>
      </c>
      <c r="E3" s="11" t="s">
        <v>2</v>
      </c>
      <c r="F3" s="11" t="s">
        <v>3</v>
      </c>
      <c r="G3" s="55" t="s">
        <v>2</v>
      </c>
    </row>
    <row r="5" spans="1:7" s="9" customFormat="1" x14ac:dyDescent="0.25">
      <c r="A5" s="6" t="s">
        <v>122</v>
      </c>
      <c r="B5" t="s">
        <v>26</v>
      </c>
      <c r="C5" s="9">
        <v>1654.73</v>
      </c>
      <c r="D5" s="9">
        <v>667.38</v>
      </c>
      <c r="E5" s="9">
        <v>1000</v>
      </c>
      <c r="F5" s="46">
        <v>262.57</v>
      </c>
      <c r="G5" s="50">
        <v>500</v>
      </c>
    </row>
    <row r="6" spans="1:7" s="9" customFormat="1" x14ac:dyDescent="0.25">
      <c r="A6" s="6" t="s">
        <v>123</v>
      </c>
      <c r="B6" t="s">
        <v>28</v>
      </c>
      <c r="C6" s="9">
        <v>0</v>
      </c>
      <c r="D6" s="9">
        <v>0</v>
      </c>
      <c r="E6" s="9">
        <v>1000</v>
      </c>
      <c r="F6" s="46">
        <v>0</v>
      </c>
      <c r="G6" s="50">
        <f t="shared" ref="G6:G21" si="0">E6</f>
        <v>1000</v>
      </c>
    </row>
    <row r="7" spans="1:7" s="9" customFormat="1" x14ac:dyDescent="0.25">
      <c r="A7" s="6" t="s">
        <v>124</v>
      </c>
      <c r="B7" t="s">
        <v>36</v>
      </c>
      <c r="C7" s="9">
        <v>74.099999999999994</v>
      </c>
      <c r="D7" s="9">
        <v>225</v>
      </c>
      <c r="E7" s="9">
        <v>250</v>
      </c>
      <c r="F7" s="46">
        <v>25</v>
      </c>
      <c r="G7" s="50">
        <f t="shared" si="0"/>
        <v>250</v>
      </c>
    </row>
    <row r="8" spans="1:7" s="9" customFormat="1" x14ac:dyDescent="0.25">
      <c r="A8" s="6" t="s">
        <v>125</v>
      </c>
      <c r="B8" t="s">
        <v>126</v>
      </c>
      <c r="C8" s="9">
        <v>0</v>
      </c>
      <c r="D8" s="9">
        <v>0</v>
      </c>
      <c r="E8" s="9">
        <v>18000</v>
      </c>
      <c r="F8" s="46">
        <v>15161.39</v>
      </c>
      <c r="G8" s="50">
        <f t="shared" si="0"/>
        <v>18000</v>
      </c>
    </row>
    <row r="9" spans="1:7" s="9" customFormat="1" x14ac:dyDescent="0.25">
      <c r="A9" s="6" t="s">
        <v>127</v>
      </c>
      <c r="B9" t="s">
        <v>128</v>
      </c>
      <c r="C9" s="9">
        <v>539068.26</v>
      </c>
      <c r="D9" s="9">
        <v>596091.78</v>
      </c>
      <c r="E9" s="9">
        <v>605000</v>
      </c>
      <c r="F9" s="46">
        <v>514672.41</v>
      </c>
      <c r="G9" s="50">
        <f>629000-745</f>
        <v>628255</v>
      </c>
    </row>
    <row r="10" spans="1:7" s="9" customFormat="1" x14ac:dyDescent="0.25">
      <c r="A10" s="6" t="s">
        <v>129</v>
      </c>
      <c r="B10" t="s">
        <v>130</v>
      </c>
      <c r="C10" s="9">
        <v>200996.67</v>
      </c>
      <c r="D10" s="9">
        <v>217825.18</v>
      </c>
      <c r="E10" s="9">
        <v>229000</v>
      </c>
      <c r="F10" s="46">
        <v>177188.86</v>
      </c>
      <c r="G10" s="50">
        <v>237000</v>
      </c>
    </row>
    <row r="11" spans="1:7" s="9" customFormat="1" x14ac:dyDescent="0.25">
      <c r="A11" s="6" t="s">
        <v>131</v>
      </c>
      <c r="B11" t="s">
        <v>132</v>
      </c>
      <c r="C11" s="9">
        <v>5829.71</v>
      </c>
      <c r="D11" s="9">
        <v>6180.54</v>
      </c>
      <c r="E11" s="9">
        <v>6000</v>
      </c>
      <c r="F11" s="46">
        <v>3661.41</v>
      </c>
      <c r="G11" s="50">
        <f t="shared" si="0"/>
        <v>6000</v>
      </c>
    </row>
    <row r="12" spans="1:7" s="9" customFormat="1" x14ac:dyDescent="0.25">
      <c r="A12" s="6" t="s">
        <v>133</v>
      </c>
      <c r="B12" t="s">
        <v>134</v>
      </c>
      <c r="C12" s="9">
        <v>23712</v>
      </c>
      <c r="D12" s="9">
        <v>23763</v>
      </c>
      <c r="E12" s="9">
        <v>25000</v>
      </c>
      <c r="F12" s="46">
        <v>20544.52</v>
      </c>
      <c r="G12" s="50">
        <f t="shared" si="0"/>
        <v>25000</v>
      </c>
    </row>
    <row r="13" spans="1:7" s="9" customFormat="1" x14ac:dyDescent="0.25">
      <c r="A13" s="6" t="s">
        <v>135</v>
      </c>
      <c r="B13" t="s">
        <v>136</v>
      </c>
      <c r="C13" s="9">
        <v>283008.40000000002</v>
      </c>
      <c r="D13" s="9">
        <v>281728.07</v>
      </c>
      <c r="E13" s="9">
        <v>285000</v>
      </c>
      <c r="F13" s="46">
        <v>235843.62</v>
      </c>
      <c r="G13" s="50">
        <v>298000</v>
      </c>
    </row>
    <row r="14" spans="1:7" s="9" customFormat="1" x14ac:dyDescent="0.25">
      <c r="A14" s="6" t="s">
        <v>137</v>
      </c>
      <c r="B14" t="s">
        <v>138</v>
      </c>
      <c r="C14" s="9">
        <v>0</v>
      </c>
      <c r="D14" s="9">
        <v>0</v>
      </c>
      <c r="E14" s="9">
        <v>4000</v>
      </c>
      <c r="F14" s="46">
        <v>2171.52</v>
      </c>
      <c r="G14" s="50">
        <f t="shared" si="0"/>
        <v>4000</v>
      </c>
    </row>
    <row r="15" spans="1:7" s="9" customFormat="1" x14ac:dyDescent="0.25">
      <c r="A15" s="6" t="s">
        <v>139</v>
      </c>
      <c r="B15" t="s">
        <v>140</v>
      </c>
      <c r="C15" s="9">
        <v>2029.08</v>
      </c>
      <c r="D15" s="9">
        <v>0</v>
      </c>
      <c r="E15" s="9">
        <v>3000</v>
      </c>
      <c r="F15" s="46">
        <v>7814.36</v>
      </c>
      <c r="G15" s="50">
        <v>8000</v>
      </c>
    </row>
    <row r="16" spans="1:7" s="9" customFormat="1" x14ac:dyDescent="0.25">
      <c r="A16" s="6" t="s">
        <v>141</v>
      </c>
      <c r="B16" t="s">
        <v>142</v>
      </c>
      <c r="C16" s="9">
        <v>694.4</v>
      </c>
      <c r="D16" s="9">
        <v>0</v>
      </c>
      <c r="E16" s="9">
        <v>3000</v>
      </c>
      <c r="F16" s="9">
        <v>0</v>
      </c>
      <c r="G16" s="50">
        <f t="shared" si="0"/>
        <v>3000</v>
      </c>
    </row>
    <row r="17" spans="1:7" s="9" customFormat="1" x14ac:dyDescent="0.25">
      <c r="A17" s="6" t="s">
        <v>143</v>
      </c>
      <c r="B17" t="s">
        <v>144</v>
      </c>
      <c r="C17" s="9">
        <v>2795</v>
      </c>
      <c r="D17" s="9">
        <v>1750</v>
      </c>
      <c r="E17" s="9">
        <v>4000</v>
      </c>
      <c r="F17" s="46">
        <v>1214.57</v>
      </c>
      <c r="G17" s="50">
        <f t="shared" si="0"/>
        <v>4000</v>
      </c>
    </row>
    <row r="18" spans="1:7" s="9" customFormat="1" x14ac:dyDescent="0.25">
      <c r="A18" s="6" t="s">
        <v>145</v>
      </c>
      <c r="B18" t="s">
        <v>146</v>
      </c>
      <c r="C18" s="9">
        <v>0</v>
      </c>
      <c r="D18" s="9">
        <v>0</v>
      </c>
      <c r="E18" s="9">
        <v>15000</v>
      </c>
      <c r="F18" s="46">
        <v>13700</v>
      </c>
      <c r="G18" s="50">
        <f t="shared" si="0"/>
        <v>15000</v>
      </c>
    </row>
    <row r="19" spans="1:7" s="9" customFormat="1" x14ac:dyDescent="0.25">
      <c r="A19" s="6" t="s">
        <v>147</v>
      </c>
      <c r="B19" t="s">
        <v>148</v>
      </c>
      <c r="C19" s="9">
        <v>1700</v>
      </c>
      <c r="D19" s="9">
        <v>0</v>
      </c>
      <c r="E19" s="9">
        <v>2500</v>
      </c>
      <c r="F19" s="9">
        <v>2625</v>
      </c>
      <c r="G19" s="50">
        <v>3000</v>
      </c>
    </row>
    <row r="20" spans="1:7" s="9" customFormat="1" x14ac:dyDescent="0.25">
      <c r="A20" s="6" t="s">
        <v>149</v>
      </c>
      <c r="B20" t="s">
        <v>150</v>
      </c>
      <c r="C20" s="9">
        <v>75</v>
      </c>
      <c r="D20" s="9">
        <v>0</v>
      </c>
      <c r="E20" s="9">
        <v>500</v>
      </c>
      <c r="F20" s="9">
        <v>0</v>
      </c>
      <c r="G20" s="50">
        <f t="shared" si="0"/>
        <v>500</v>
      </c>
    </row>
    <row r="21" spans="1:7" s="9" customFormat="1" x14ac:dyDescent="0.25">
      <c r="A21" s="6" t="s">
        <v>151</v>
      </c>
      <c r="B21" s="22" t="s">
        <v>152</v>
      </c>
      <c r="C21" s="14">
        <v>0</v>
      </c>
      <c r="D21" s="14">
        <v>646.55999999999995</v>
      </c>
      <c r="E21" s="14">
        <v>1000</v>
      </c>
      <c r="F21" s="14">
        <v>-132.33000000000001</v>
      </c>
      <c r="G21" s="53">
        <f t="shared" si="0"/>
        <v>1000</v>
      </c>
    </row>
    <row r="22" spans="1:7" s="9" customFormat="1" x14ac:dyDescent="0.25">
      <c r="A22" s="6"/>
      <c r="B22"/>
      <c r="C22" s="9">
        <f>SUM(C5:C21)</f>
        <v>1061637.3500000001</v>
      </c>
      <c r="D22" s="9">
        <f t="shared" ref="D22:G22" si="1">SUM(D5:D21)</f>
        <v>1128877.5100000002</v>
      </c>
      <c r="E22" s="9">
        <f t="shared" si="1"/>
        <v>1203250</v>
      </c>
      <c r="F22" s="9">
        <f t="shared" si="1"/>
        <v>994752.9</v>
      </c>
      <c r="G22" s="50">
        <f t="shared" si="1"/>
        <v>1252505</v>
      </c>
    </row>
    <row r="23" spans="1:7" s="9" customFormat="1" x14ac:dyDescent="0.25">
      <c r="A23" s="6"/>
      <c r="B23"/>
      <c r="G23" s="50"/>
    </row>
    <row r="24" spans="1:7" s="9" customFormat="1" x14ac:dyDescent="0.25">
      <c r="A24" s="6"/>
      <c r="B24"/>
      <c r="G24" s="50"/>
    </row>
    <row r="25" spans="1:7" s="9" customFormat="1" x14ac:dyDescent="0.25">
      <c r="A25" s="6"/>
      <c r="B25"/>
      <c r="G25" s="50"/>
    </row>
    <row r="26" spans="1:7" s="9" customFormat="1" x14ac:dyDescent="0.25">
      <c r="A26" s="6" t="s">
        <v>397</v>
      </c>
      <c r="B26" t="s">
        <v>398</v>
      </c>
      <c r="C26" s="9">
        <v>103814.72</v>
      </c>
      <c r="D26" s="9">
        <v>144468.24</v>
      </c>
      <c r="E26" s="9">
        <v>151296</v>
      </c>
      <c r="F26" s="47">
        <v>113689.42</v>
      </c>
      <c r="G26" s="50">
        <v>158500</v>
      </c>
    </row>
    <row r="27" spans="1:7" s="9" customFormat="1" x14ac:dyDescent="0.25">
      <c r="A27" s="6" t="s">
        <v>399</v>
      </c>
      <c r="B27" t="s">
        <v>269</v>
      </c>
      <c r="C27" s="9">
        <v>8520.0400000000009</v>
      </c>
      <c r="D27" s="9">
        <v>6153.16</v>
      </c>
      <c r="E27" s="9">
        <v>3025</v>
      </c>
      <c r="F27" s="47">
        <v>3755</v>
      </c>
      <c r="G27" s="50">
        <v>6000</v>
      </c>
    </row>
    <row r="28" spans="1:7" s="9" customFormat="1" x14ac:dyDescent="0.25">
      <c r="A28" s="6" t="s">
        <v>400</v>
      </c>
      <c r="B28" t="s">
        <v>191</v>
      </c>
      <c r="C28" s="9">
        <v>9327.5499999999993</v>
      </c>
      <c r="D28" s="9">
        <v>11204.75</v>
      </c>
      <c r="E28" s="9">
        <v>12217</v>
      </c>
      <c r="F28" s="47">
        <v>8961.44</v>
      </c>
      <c r="G28" s="50">
        <v>12700</v>
      </c>
    </row>
    <row r="29" spans="1:7" s="9" customFormat="1" x14ac:dyDescent="0.25">
      <c r="A29" s="6" t="s">
        <v>401</v>
      </c>
      <c r="B29" t="s">
        <v>159</v>
      </c>
      <c r="C29" s="9">
        <v>3977.83</v>
      </c>
      <c r="D29" s="9">
        <v>8792.4599999999991</v>
      </c>
      <c r="E29" s="9">
        <v>9075</v>
      </c>
      <c r="F29" s="47">
        <v>6773.34</v>
      </c>
      <c r="G29" s="50">
        <v>9230</v>
      </c>
    </row>
    <row r="30" spans="1:7" s="9" customFormat="1" x14ac:dyDescent="0.25">
      <c r="A30" s="6" t="s">
        <v>402</v>
      </c>
      <c r="B30" t="s">
        <v>317</v>
      </c>
      <c r="C30" s="9">
        <v>2700</v>
      </c>
      <c r="D30" s="9">
        <v>2070</v>
      </c>
      <c r="E30" s="9">
        <v>2400</v>
      </c>
      <c r="F30" s="47">
        <v>1260</v>
      </c>
      <c r="G30" s="50">
        <v>1600</v>
      </c>
    </row>
    <row r="31" spans="1:7" s="9" customFormat="1" x14ac:dyDescent="0.25">
      <c r="A31" s="6" t="s">
        <v>403</v>
      </c>
      <c r="B31" t="s">
        <v>161</v>
      </c>
      <c r="C31" s="9">
        <v>31810.54</v>
      </c>
      <c r="D31" s="9">
        <v>27571.71</v>
      </c>
      <c r="E31" s="9">
        <v>25715</v>
      </c>
      <c r="F31" s="47">
        <v>18920.52</v>
      </c>
      <c r="G31" s="50">
        <v>25085</v>
      </c>
    </row>
    <row r="32" spans="1:7" s="9" customFormat="1" x14ac:dyDescent="0.25">
      <c r="A32" s="6" t="s">
        <v>404</v>
      </c>
      <c r="B32" t="s">
        <v>163</v>
      </c>
      <c r="C32" s="9">
        <v>1651.34</v>
      </c>
      <c r="D32" s="9">
        <v>2491.35</v>
      </c>
      <c r="E32" s="9">
        <v>1108</v>
      </c>
      <c r="F32" s="47">
        <v>0</v>
      </c>
      <c r="G32" s="50">
        <v>1000</v>
      </c>
    </row>
    <row r="33" spans="1:7" s="9" customFormat="1" x14ac:dyDescent="0.25">
      <c r="A33" s="6" t="s">
        <v>405</v>
      </c>
      <c r="B33" t="s">
        <v>165</v>
      </c>
      <c r="C33" s="9">
        <v>1618.75</v>
      </c>
      <c r="D33" s="9">
        <v>1486.25</v>
      </c>
      <c r="E33" s="9">
        <v>1550</v>
      </c>
      <c r="F33" s="47">
        <v>1486.25</v>
      </c>
      <c r="G33" s="50">
        <v>1800</v>
      </c>
    </row>
    <row r="34" spans="1:7" s="9" customFormat="1" x14ac:dyDescent="0.25">
      <c r="A34" s="6" t="s">
        <v>406</v>
      </c>
      <c r="B34" t="s">
        <v>203</v>
      </c>
      <c r="C34" s="9">
        <v>2388.65</v>
      </c>
      <c r="D34" s="9">
        <v>3883.26</v>
      </c>
      <c r="E34" s="9">
        <v>2800</v>
      </c>
      <c r="F34" s="47">
        <v>2001.57</v>
      </c>
      <c r="G34" s="50">
        <v>2800</v>
      </c>
    </row>
    <row r="35" spans="1:7" s="9" customFormat="1" x14ac:dyDescent="0.25">
      <c r="A35" s="6" t="s">
        <v>407</v>
      </c>
      <c r="B35" t="s">
        <v>206</v>
      </c>
      <c r="C35" s="9">
        <v>2597.5</v>
      </c>
      <c r="D35" s="9">
        <v>2329.87</v>
      </c>
      <c r="E35" s="9">
        <v>3300</v>
      </c>
      <c r="F35" s="47">
        <v>2247.65</v>
      </c>
      <c r="G35" s="50">
        <v>3500</v>
      </c>
    </row>
    <row r="36" spans="1:7" s="9" customFormat="1" x14ac:dyDescent="0.25">
      <c r="A36" s="6" t="s">
        <v>408</v>
      </c>
      <c r="B36" t="s">
        <v>169</v>
      </c>
      <c r="C36" s="9">
        <v>2544.27</v>
      </c>
      <c r="D36" s="9">
        <v>2800.61</v>
      </c>
      <c r="E36" s="9">
        <v>2800</v>
      </c>
      <c r="F36" s="47">
        <v>32.479999999999997</v>
      </c>
      <c r="G36" s="50">
        <v>2800</v>
      </c>
    </row>
    <row r="37" spans="1:7" s="9" customFormat="1" x14ac:dyDescent="0.25">
      <c r="A37" s="6" t="s">
        <v>409</v>
      </c>
      <c r="B37" t="s">
        <v>410</v>
      </c>
      <c r="C37" s="9">
        <v>0</v>
      </c>
      <c r="D37" s="9">
        <v>0</v>
      </c>
      <c r="E37" s="9">
        <v>100</v>
      </c>
      <c r="F37" s="47">
        <v>0</v>
      </c>
      <c r="G37" s="50">
        <v>0</v>
      </c>
    </row>
    <row r="38" spans="1:7" s="9" customFormat="1" x14ac:dyDescent="0.25">
      <c r="A38" s="6" t="s">
        <v>411</v>
      </c>
      <c r="B38" t="s">
        <v>412</v>
      </c>
      <c r="C38" s="9">
        <v>0</v>
      </c>
      <c r="D38" s="9">
        <v>0</v>
      </c>
      <c r="E38" s="9">
        <v>4500</v>
      </c>
      <c r="F38" s="47">
        <v>3438.84</v>
      </c>
      <c r="G38" s="50">
        <v>4500</v>
      </c>
    </row>
    <row r="39" spans="1:7" s="9" customFormat="1" x14ac:dyDescent="0.25">
      <c r="A39" s="6" t="s">
        <v>413</v>
      </c>
      <c r="B39" t="s">
        <v>414</v>
      </c>
      <c r="C39" s="9">
        <v>0</v>
      </c>
      <c r="D39" s="9">
        <v>7319.79</v>
      </c>
      <c r="E39" s="9">
        <v>6500</v>
      </c>
      <c r="F39" s="47">
        <v>6493.78</v>
      </c>
      <c r="G39" s="50">
        <v>7000</v>
      </c>
    </row>
    <row r="40" spans="1:7" s="9" customFormat="1" x14ac:dyDescent="0.25">
      <c r="A40" s="6" t="s">
        <v>415</v>
      </c>
      <c r="B40" t="s">
        <v>209</v>
      </c>
      <c r="C40" s="9">
        <v>70807.05</v>
      </c>
      <c r="D40" s="9">
        <v>81178.13</v>
      </c>
      <c r="E40" s="9">
        <v>66625</v>
      </c>
      <c r="F40" s="47">
        <v>52322.53</v>
      </c>
      <c r="G40" s="50">
        <v>78540</v>
      </c>
    </row>
    <row r="41" spans="1:7" s="9" customFormat="1" x14ac:dyDescent="0.25">
      <c r="A41" s="6" t="s">
        <v>416</v>
      </c>
      <c r="B41" t="s">
        <v>213</v>
      </c>
      <c r="C41" s="9">
        <v>7691.54</v>
      </c>
      <c r="D41" s="9">
        <v>7076.05</v>
      </c>
      <c r="E41" s="9">
        <v>7800</v>
      </c>
      <c r="F41" s="47">
        <v>7762.4</v>
      </c>
      <c r="G41" s="50">
        <v>7800</v>
      </c>
    </row>
    <row r="42" spans="1:7" s="9" customFormat="1" x14ac:dyDescent="0.25">
      <c r="A42" s="6" t="s">
        <v>417</v>
      </c>
      <c r="B42" t="s">
        <v>173</v>
      </c>
      <c r="C42" s="9">
        <v>2914.42</v>
      </c>
      <c r="D42" s="9">
        <v>3861.97</v>
      </c>
      <c r="E42" s="9">
        <v>3865</v>
      </c>
      <c r="F42" s="47">
        <v>3865</v>
      </c>
      <c r="G42" s="50">
        <v>3500</v>
      </c>
    </row>
    <row r="43" spans="1:7" s="9" customFormat="1" x14ac:dyDescent="0.25">
      <c r="A43" s="6" t="s">
        <v>418</v>
      </c>
      <c r="B43" t="s">
        <v>286</v>
      </c>
      <c r="C43" s="9">
        <v>0</v>
      </c>
      <c r="D43" s="9">
        <v>0</v>
      </c>
      <c r="E43" s="9">
        <v>4225</v>
      </c>
      <c r="F43" s="47">
        <v>0</v>
      </c>
      <c r="G43" s="50">
        <v>4000</v>
      </c>
    </row>
    <row r="44" spans="1:7" s="9" customFormat="1" x14ac:dyDescent="0.25">
      <c r="A44" s="6" t="s">
        <v>419</v>
      </c>
      <c r="B44" t="s">
        <v>420</v>
      </c>
      <c r="C44" s="9">
        <v>5148.78</v>
      </c>
      <c r="D44" s="9">
        <v>5566.78</v>
      </c>
      <c r="E44" s="9">
        <v>6000</v>
      </c>
      <c r="F44" s="47">
        <v>3923.66</v>
      </c>
      <c r="G44" s="50">
        <v>6000</v>
      </c>
    </row>
    <row r="45" spans="1:7" s="9" customFormat="1" x14ac:dyDescent="0.25">
      <c r="A45" s="6" t="s">
        <v>421</v>
      </c>
      <c r="B45" t="s">
        <v>422</v>
      </c>
      <c r="C45" s="9">
        <v>2811</v>
      </c>
      <c r="D45" s="9">
        <v>1475</v>
      </c>
      <c r="E45" s="9">
        <v>2575</v>
      </c>
      <c r="F45" s="9">
        <v>2948.28</v>
      </c>
      <c r="G45" s="50">
        <v>3000</v>
      </c>
    </row>
    <row r="46" spans="1:7" s="9" customFormat="1" x14ac:dyDescent="0.25">
      <c r="A46" s="6" t="s">
        <v>423</v>
      </c>
      <c r="B46" t="s">
        <v>424</v>
      </c>
      <c r="C46" s="9">
        <v>300</v>
      </c>
      <c r="D46" s="9">
        <v>60</v>
      </c>
      <c r="E46" s="9">
        <v>300</v>
      </c>
      <c r="F46" s="9">
        <v>0</v>
      </c>
      <c r="G46" s="50">
        <v>300</v>
      </c>
    </row>
    <row r="47" spans="1:7" s="9" customFormat="1" x14ac:dyDescent="0.25">
      <c r="A47" s="6" t="s">
        <v>425</v>
      </c>
      <c r="B47" t="s">
        <v>226</v>
      </c>
      <c r="C47" s="9">
        <v>9300</v>
      </c>
      <c r="D47" s="9">
        <v>9300</v>
      </c>
      <c r="E47" s="9">
        <v>9300</v>
      </c>
      <c r="F47" s="9">
        <v>9300</v>
      </c>
      <c r="G47" s="50">
        <v>9300</v>
      </c>
    </row>
    <row r="48" spans="1:7" s="9" customFormat="1" x14ac:dyDescent="0.25">
      <c r="A48" s="6" t="s">
        <v>426</v>
      </c>
      <c r="B48" t="s">
        <v>427</v>
      </c>
      <c r="C48" s="9">
        <v>6251.57</v>
      </c>
      <c r="D48" s="9">
        <v>7839.88</v>
      </c>
      <c r="E48" s="9">
        <v>5335</v>
      </c>
      <c r="F48" s="9">
        <v>5907.47</v>
      </c>
      <c r="G48" s="50">
        <v>7500</v>
      </c>
    </row>
    <row r="49" spans="1:7" s="9" customFormat="1" x14ac:dyDescent="0.25">
      <c r="A49" s="6" t="s">
        <v>428</v>
      </c>
      <c r="B49" t="s">
        <v>234</v>
      </c>
      <c r="C49" s="9">
        <v>357.55</v>
      </c>
      <c r="D49" s="9">
        <v>477.56</v>
      </c>
      <c r="E49" s="9">
        <v>500</v>
      </c>
      <c r="F49" s="9">
        <v>224.96</v>
      </c>
      <c r="G49" s="50">
        <v>500</v>
      </c>
    </row>
    <row r="50" spans="1:7" s="9" customFormat="1" x14ac:dyDescent="0.25">
      <c r="A50" s="6" t="s">
        <v>429</v>
      </c>
      <c r="B50" t="s">
        <v>183</v>
      </c>
      <c r="C50" s="9">
        <v>36.229999999999997</v>
      </c>
      <c r="D50" s="9">
        <v>0</v>
      </c>
      <c r="E50" s="9">
        <v>500</v>
      </c>
      <c r="F50" s="9">
        <v>152.97999999999999</v>
      </c>
      <c r="G50" s="50">
        <v>500</v>
      </c>
    </row>
    <row r="51" spans="1:7" s="9" customFormat="1" x14ac:dyDescent="0.25">
      <c r="A51" s="6" t="s">
        <v>430</v>
      </c>
      <c r="B51" t="s">
        <v>185</v>
      </c>
      <c r="C51" s="9">
        <v>1614.01</v>
      </c>
      <c r="D51" s="9">
        <v>9661.34</v>
      </c>
      <c r="E51" s="9">
        <v>6700</v>
      </c>
      <c r="F51" s="9">
        <v>7420.83</v>
      </c>
      <c r="G51" s="50">
        <v>5000</v>
      </c>
    </row>
    <row r="52" spans="1:7" s="9" customFormat="1" x14ac:dyDescent="0.25">
      <c r="A52" s="6" t="s">
        <v>431</v>
      </c>
      <c r="B52" t="s">
        <v>432</v>
      </c>
      <c r="C52" s="9">
        <v>252133.28</v>
      </c>
      <c r="D52" s="9">
        <v>255546.13</v>
      </c>
      <c r="E52" s="9">
        <v>240000</v>
      </c>
      <c r="F52" s="9">
        <v>196440.33</v>
      </c>
      <c r="G52" s="50">
        <v>265000</v>
      </c>
    </row>
    <row r="53" spans="1:7" s="9" customFormat="1" x14ac:dyDescent="0.25">
      <c r="A53" s="6" t="s">
        <v>433</v>
      </c>
      <c r="B53" t="s">
        <v>434</v>
      </c>
      <c r="C53" s="9">
        <v>0</v>
      </c>
      <c r="D53" s="9">
        <v>0</v>
      </c>
      <c r="E53" s="9">
        <v>17015</v>
      </c>
      <c r="F53" s="9">
        <v>14711.99</v>
      </c>
      <c r="G53" s="50">
        <v>18000</v>
      </c>
    </row>
    <row r="54" spans="1:7" s="9" customFormat="1" x14ac:dyDescent="0.25">
      <c r="A54" s="6" t="s">
        <v>435</v>
      </c>
      <c r="B54" t="s">
        <v>436</v>
      </c>
      <c r="C54" s="9">
        <v>66291.850000000006</v>
      </c>
      <c r="D54" s="9">
        <v>73153.61</v>
      </c>
      <c r="E54" s="9">
        <v>81443</v>
      </c>
      <c r="F54" s="9">
        <v>58042.45</v>
      </c>
      <c r="G54" s="50">
        <v>81443</v>
      </c>
    </row>
    <row r="55" spans="1:7" s="9" customFormat="1" x14ac:dyDescent="0.25">
      <c r="A55" s="6" t="s">
        <v>437</v>
      </c>
      <c r="B55" t="s">
        <v>438</v>
      </c>
      <c r="C55" s="9">
        <v>85400.92</v>
      </c>
      <c r="D55" s="9">
        <v>102556.17</v>
      </c>
      <c r="E55" s="9">
        <v>80000</v>
      </c>
      <c r="F55" s="9">
        <v>118978.96</v>
      </c>
      <c r="G55" s="50">
        <v>85000</v>
      </c>
    </row>
    <row r="56" spans="1:7" s="9" customFormat="1" x14ac:dyDescent="0.25">
      <c r="A56" s="6" t="s">
        <v>439</v>
      </c>
      <c r="B56" t="s">
        <v>440</v>
      </c>
      <c r="C56" s="9">
        <v>8786.9500000000007</v>
      </c>
      <c r="D56" s="9">
        <v>6850.21</v>
      </c>
      <c r="E56" s="9">
        <v>8000</v>
      </c>
      <c r="F56" s="9">
        <v>4255</v>
      </c>
      <c r="G56" s="50">
        <v>7000</v>
      </c>
    </row>
    <row r="57" spans="1:7" s="9" customFormat="1" x14ac:dyDescent="0.25">
      <c r="A57" s="6" t="s">
        <v>441</v>
      </c>
      <c r="B57" t="s">
        <v>442</v>
      </c>
      <c r="C57" s="9">
        <v>10862.8</v>
      </c>
      <c r="D57" s="9">
        <v>11618.42</v>
      </c>
      <c r="E57" s="9">
        <v>14000</v>
      </c>
      <c r="F57" s="9">
        <v>8968.1200000000008</v>
      </c>
      <c r="G57" s="50">
        <v>14000</v>
      </c>
    </row>
    <row r="58" spans="1:7" s="9" customFormat="1" x14ac:dyDescent="0.25">
      <c r="A58" s="6" t="s">
        <v>443</v>
      </c>
      <c r="B58" t="s">
        <v>444</v>
      </c>
      <c r="C58" s="9">
        <v>74063.64</v>
      </c>
      <c r="D58" s="9">
        <v>56522.879999999997</v>
      </c>
      <c r="E58" s="9">
        <v>55000</v>
      </c>
      <c r="F58" s="9">
        <v>33032.71</v>
      </c>
      <c r="G58" s="50">
        <v>45000</v>
      </c>
    </row>
    <row r="59" spans="1:7" s="9" customFormat="1" x14ac:dyDescent="0.25">
      <c r="A59" s="6" t="s">
        <v>445</v>
      </c>
      <c r="B59" t="s">
        <v>446</v>
      </c>
      <c r="C59" s="9">
        <v>9468.81</v>
      </c>
      <c r="D59" s="9">
        <v>0</v>
      </c>
      <c r="E59" s="9">
        <v>2975</v>
      </c>
      <c r="F59" s="9">
        <v>6958.75</v>
      </c>
      <c r="G59" s="50">
        <v>0</v>
      </c>
    </row>
    <row r="60" spans="1:7" s="9" customFormat="1" x14ac:dyDescent="0.25">
      <c r="A60" s="6" t="s">
        <v>447</v>
      </c>
      <c r="B60" t="s">
        <v>448</v>
      </c>
      <c r="C60" s="9">
        <v>12245</v>
      </c>
      <c r="D60" s="9">
        <v>25854.83</v>
      </c>
      <c r="E60" s="9">
        <v>35000</v>
      </c>
      <c r="F60" s="9">
        <v>30723.86</v>
      </c>
      <c r="G60" s="50">
        <v>45000</v>
      </c>
    </row>
    <row r="61" spans="1:7" s="9" customFormat="1" x14ac:dyDescent="0.25">
      <c r="A61" s="6" t="s">
        <v>449</v>
      </c>
      <c r="B61" t="s">
        <v>450</v>
      </c>
      <c r="C61" s="9">
        <v>0</v>
      </c>
      <c r="D61" s="9">
        <v>1098.6600000000001</v>
      </c>
      <c r="E61" s="9">
        <v>1500</v>
      </c>
      <c r="F61" s="9">
        <v>0</v>
      </c>
      <c r="G61" s="50">
        <v>1500</v>
      </c>
    </row>
    <row r="62" spans="1:7" s="9" customFormat="1" x14ac:dyDescent="0.25">
      <c r="A62" s="6" t="s">
        <v>451</v>
      </c>
      <c r="B62" t="s">
        <v>452</v>
      </c>
      <c r="C62" s="9">
        <v>0</v>
      </c>
      <c r="D62" s="9">
        <v>0</v>
      </c>
      <c r="E62" s="9">
        <v>45000</v>
      </c>
      <c r="F62" s="9">
        <v>45000</v>
      </c>
      <c r="G62" s="50">
        <v>46000</v>
      </c>
    </row>
    <row r="63" spans="1:7" s="9" customFormat="1" x14ac:dyDescent="0.25">
      <c r="A63" s="6" t="s">
        <v>453</v>
      </c>
      <c r="B63" t="s">
        <v>454</v>
      </c>
      <c r="C63" s="9">
        <v>0</v>
      </c>
      <c r="D63" s="9">
        <v>0</v>
      </c>
      <c r="E63" s="9">
        <v>32428.32</v>
      </c>
      <c r="F63" s="9">
        <v>0</v>
      </c>
      <c r="G63" s="50">
        <v>33882</v>
      </c>
    </row>
    <row r="64" spans="1:7" s="9" customFormat="1" x14ac:dyDescent="0.25">
      <c r="A64" s="6" t="s">
        <v>455</v>
      </c>
      <c r="B64" t="s">
        <v>456</v>
      </c>
      <c r="C64" s="9">
        <v>820.75</v>
      </c>
      <c r="D64" s="9">
        <v>0</v>
      </c>
      <c r="E64" s="9">
        <v>11522.7</v>
      </c>
      <c r="F64" s="9">
        <v>5761.35</v>
      </c>
      <c r="G64" s="50">
        <v>10360</v>
      </c>
    </row>
    <row r="65" spans="1:7" s="9" customFormat="1" x14ac:dyDescent="0.25">
      <c r="A65" s="6" t="s">
        <v>457</v>
      </c>
      <c r="B65" t="s">
        <v>458</v>
      </c>
      <c r="C65" s="9">
        <v>16338.83</v>
      </c>
      <c r="D65" s="9">
        <v>15007.95</v>
      </c>
      <c r="E65" s="9">
        <v>13617.46</v>
      </c>
      <c r="F65" s="9">
        <v>0</v>
      </c>
      <c r="G65" s="50">
        <v>12165</v>
      </c>
    </row>
    <row r="66" spans="1:7" s="9" customFormat="1" x14ac:dyDescent="0.25">
      <c r="A66" s="6" t="s">
        <v>459</v>
      </c>
      <c r="B66" t="s">
        <v>460</v>
      </c>
      <c r="C66" s="9">
        <v>0</v>
      </c>
      <c r="D66" s="9">
        <v>0</v>
      </c>
      <c r="E66" s="9">
        <v>125000</v>
      </c>
      <c r="F66" s="9">
        <v>0</v>
      </c>
      <c r="G66" s="50">
        <v>130000</v>
      </c>
    </row>
    <row r="67" spans="1:7" s="9" customFormat="1" x14ac:dyDescent="0.25">
      <c r="A67" s="6" t="s">
        <v>461</v>
      </c>
      <c r="B67" t="s">
        <v>462</v>
      </c>
      <c r="C67" s="9">
        <v>86524.13</v>
      </c>
      <c r="D67" s="9">
        <v>83487.83</v>
      </c>
      <c r="E67" s="9">
        <v>97950</v>
      </c>
      <c r="F67" s="9">
        <v>48975</v>
      </c>
      <c r="G67" s="50">
        <v>95000</v>
      </c>
    </row>
    <row r="68" spans="1:7" s="9" customFormat="1" x14ac:dyDescent="0.25">
      <c r="A68" s="6" t="s">
        <v>463</v>
      </c>
      <c r="B68" t="s">
        <v>464</v>
      </c>
      <c r="C68" s="9">
        <v>400</v>
      </c>
      <c r="D68" s="9">
        <v>400</v>
      </c>
      <c r="E68" s="9">
        <v>200</v>
      </c>
      <c r="F68" s="9">
        <v>200</v>
      </c>
      <c r="G68" s="50">
        <v>200</v>
      </c>
    </row>
    <row r="69" spans="1:7" s="9" customFormat="1" x14ac:dyDescent="0.25">
      <c r="A69" s="6" t="s">
        <v>465</v>
      </c>
      <c r="B69" s="22" t="s">
        <v>243</v>
      </c>
      <c r="C69" s="14">
        <v>224.87</v>
      </c>
      <c r="D69" s="14">
        <v>1331.17</v>
      </c>
      <c r="E69" s="14">
        <v>400</v>
      </c>
      <c r="F69" s="14">
        <v>731.2</v>
      </c>
      <c r="G69" s="53">
        <v>500</v>
      </c>
    </row>
    <row r="70" spans="1:7" x14ac:dyDescent="0.25">
      <c r="C70" s="9">
        <f t="shared" ref="C70:G70" si="2">SUM(C26:C69)</f>
        <v>901745.17</v>
      </c>
      <c r="D70" s="9">
        <f t="shared" si="2"/>
        <v>980496.02</v>
      </c>
      <c r="E70" s="9">
        <f t="shared" si="2"/>
        <v>1201162.48</v>
      </c>
      <c r="F70" s="9">
        <f t="shared" si="2"/>
        <v>835668.11999999976</v>
      </c>
      <c r="G70" s="50">
        <f t="shared" si="2"/>
        <v>1252505</v>
      </c>
    </row>
    <row r="72" spans="1:7" x14ac:dyDescent="0.25">
      <c r="A72" s="5" t="s">
        <v>485</v>
      </c>
      <c r="C72" s="9">
        <f t="shared" ref="C72:G72" si="3">C22-C70</f>
        <v>159892.18000000005</v>
      </c>
      <c r="D72" s="9">
        <f t="shared" si="3"/>
        <v>148381.49000000022</v>
      </c>
      <c r="E72" s="9">
        <f t="shared" si="3"/>
        <v>2087.5200000000186</v>
      </c>
      <c r="F72" s="9">
        <f t="shared" si="3"/>
        <v>159084.78000000026</v>
      </c>
      <c r="G72" s="50">
        <f t="shared" si="3"/>
        <v>0</v>
      </c>
    </row>
  </sheetData>
  <mergeCells count="2">
    <mergeCell ref="E1:F1"/>
    <mergeCell ref="E2:F2"/>
  </mergeCells>
  <pageMargins left="0.25" right="0" top="8.3333332999999996E-2" bottom="0" header="0.25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AA8E1-145A-44E0-9532-54AAA39F4043}">
  <dimension ref="A1:G297"/>
  <sheetViews>
    <sheetView zoomScaleNormal="100" workbookViewId="0">
      <selection activeCell="H1" sqref="H1:K1048576"/>
    </sheetView>
  </sheetViews>
  <sheetFormatPr defaultRowHeight="15" x14ac:dyDescent="0.25"/>
  <cols>
    <col min="1" max="1" width="16" style="5" bestFit="1" customWidth="1"/>
    <col min="2" max="2" width="36.85546875" bestFit="1" customWidth="1"/>
    <col min="3" max="3" width="11.5703125" style="13" customWidth="1"/>
    <col min="4" max="4" width="12.28515625" style="13" customWidth="1"/>
    <col min="5" max="6" width="14" style="13" customWidth="1"/>
    <col min="7" max="7" width="14" style="50" customWidth="1"/>
  </cols>
  <sheetData>
    <row r="1" spans="1:7" s="34" customFormat="1" x14ac:dyDescent="0.25">
      <c r="A1" s="35" t="s">
        <v>499</v>
      </c>
      <c r="C1" s="13"/>
      <c r="D1" s="13"/>
      <c r="E1" s="13"/>
      <c r="F1" s="13"/>
      <c r="G1" s="50"/>
    </row>
    <row r="2" spans="1:7" ht="30" customHeight="1" x14ac:dyDescent="0.25">
      <c r="A2" s="12">
        <f ca="1">TODAY()</f>
        <v>44425</v>
      </c>
      <c r="B2" s="1"/>
      <c r="C2" s="15"/>
      <c r="D2" s="15"/>
      <c r="E2" s="61" t="s">
        <v>469</v>
      </c>
      <c r="F2" s="61"/>
      <c r="G2" s="54" t="s">
        <v>470</v>
      </c>
    </row>
    <row r="3" spans="1:7" x14ac:dyDescent="0.25">
      <c r="A3" s="3"/>
      <c r="B3" s="1"/>
      <c r="C3" s="15" t="s">
        <v>466</v>
      </c>
      <c r="D3" s="15" t="s">
        <v>467</v>
      </c>
      <c r="E3" s="61" t="s">
        <v>468</v>
      </c>
      <c r="F3" s="61"/>
      <c r="G3" s="54" t="s">
        <v>471</v>
      </c>
    </row>
    <row r="4" spans="1:7" x14ac:dyDescent="0.25">
      <c r="A4" s="4" t="s">
        <v>0</v>
      </c>
      <c r="B4" s="2" t="s">
        <v>1</v>
      </c>
      <c r="C4" s="16" t="s">
        <v>3</v>
      </c>
      <c r="D4" s="16" t="s">
        <v>3</v>
      </c>
      <c r="E4" s="16" t="s">
        <v>2</v>
      </c>
      <c r="F4" s="16" t="s">
        <v>3</v>
      </c>
      <c r="G4" s="55" t="s">
        <v>2</v>
      </c>
    </row>
    <row r="6" spans="1:7" x14ac:dyDescent="0.25">
      <c r="A6" s="6" t="s">
        <v>5</v>
      </c>
      <c r="B6" t="s">
        <v>6</v>
      </c>
      <c r="C6" s="13">
        <v>187551.77</v>
      </c>
      <c r="D6" s="13">
        <v>220742.17</v>
      </c>
      <c r="E6" s="13">
        <v>240580</v>
      </c>
      <c r="F6" s="29">
        <v>233025.9</v>
      </c>
      <c r="G6" s="50">
        <v>260460</v>
      </c>
    </row>
    <row r="7" spans="1:7" x14ac:dyDescent="0.25">
      <c r="A7" s="6" t="s">
        <v>7</v>
      </c>
      <c r="B7" t="s">
        <v>8</v>
      </c>
      <c r="C7" s="13">
        <v>2610.42</v>
      </c>
      <c r="D7" s="13">
        <v>3700.95</v>
      </c>
      <c r="E7" s="13">
        <v>5000</v>
      </c>
      <c r="F7" s="29">
        <v>6164.07</v>
      </c>
      <c r="G7" s="50">
        <f t="shared" ref="G7:G33" si="0">E7</f>
        <v>5000</v>
      </c>
    </row>
    <row r="8" spans="1:7" x14ac:dyDescent="0.25">
      <c r="A8" s="6" t="s">
        <v>9</v>
      </c>
      <c r="B8" t="s">
        <v>10</v>
      </c>
      <c r="C8" s="13">
        <v>501.26</v>
      </c>
      <c r="D8" s="13">
        <v>778.76</v>
      </c>
      <c r="E8" s="13">
        <v>1200</v>
      </c>
      <c r="F8" s="29">
        <v>1130.8599999999999</v>
      </c>
      <c r="G8" s="50">
        <f t="shared" si="0"/>
        <v>1200</v>
      </c>
    </row>
    <row r="9" spans="1:7" x14ac:dyDescent="0.25">
      <c r="A9" s="6" t="s">
        <v>11</v>
      </c>
      <c r="B9" t="s">
        <v>12</v>
      </c>
      <c r="C9" s="13">
        <v>1189.1400000000001</v>
      </c>
      <c r="D9" s="13">
        <v>555.79999999999995</v>
      </c>
      <c r="E9" s="13">
        <v>2000</v>
      </c>
      <c r="F9" s="29">
        <v>1019.21</v>
      </c>
      <c r="G9" s="50">
        <f t="shared" si="0"/>
        <v>2000</v>
      </c>
    </row>
    <row r="10" spans="1:7" x14ac:dyDescent="0.25">
      <c r="A10" s="6" t="s">
        <v>13</v>
      </c>
      <c r="B10" t="s">
        <v>14</v>
      </c>
      <c r="C10" s="13">
        <v>1360.73</v>
      </c>
      <c r="D10" s="13">
        <v>2125</v>
      </c>
      <c r="E10" s="13">
        <v>4500</v>
      </c>
      <c r="F10" s="29">
        <v>2611.5</v>
      </c>
      <c r="G10" s="50">
        <f t="shared" si="0"/>
        <v>4500</v>
      </c>
    </row>
    <row r="11" spans="1:7" x14ac:dyDescent="0.25">
      <c r="A11" s="6" t="s">
        <v>15</v>
      </c>
      <c r="B11" t="s">
        <v>16</v>
      </c>
      <c r="C11" s="13">
        <v>9935</v>
      </c>
      <c r="D11" s="13">
        <v>9950</v>
      </c>
      <c r="E11" s="13">
        <v>10000</v>
      </c>
      <c r="F11" s="29">
        <v>12855</v>
      </c>
      <c r="G11" s="50">
        <v>14000</v>
      </c>
    </row>
    <row r="12" spans="1:7" x14ac:dyDescent="0.25">
      <c r="A12" s="6" t="s">
        <v>17</v>
      </c>
      <c r="B12" t="s">
        <v>18</v>
      </c>
      <c r="C12" s="13">
        <v>20611.490000000002</v>
      </c>
      <c r="D12" s="13">
        <v>34789.21</v>
      </c>
      <c r="E12" s="13">
        <v>55000</v>
      </c>
      <c r="F12" s="29">
        <v>48574.14</v>
      </c>
      <c r="G12" s="50">
        <v>60000</v>
      </c>
    </row>
    <row r="13" spans="1:7" x14ac:dyDescent="0.25">
      <c r="A13" s="6" t="s">
        <v>19</v>
      </c>
      <c r="B13" t="s">
        <v>20</v>
      </c>
      <c r="C13" s="13">
        <v>275</v>
      </c>
      <c r="D13" s="13">
        <v>75</v>
      </c>
      <c r="E13" s="13">
        <v>300</v>
      </c>
      <c r="F13" s="29">
        <v>377</v>
      </c>
      <c r="G13" s="50">
        <f t="shared" si="0"/>
        <v>300</v>
      </c>
    </row>
    <row r="14" spans="1:7" x14ac:dyDescent="0.25">
      <c r="A14" s="6" t="s">
        <v>21</v>
      </c>
      <c r="B14" t="s">
        <v>22</v>
      </c>
      <c r="C14" s="13">
        <v>12470.52</v>
      </c>
      <c r="D14" s="13">
        <v>13677.4</v>
      </c>
      <c r="E14" s="13">
        <v>18000</v>
      </c>
      <c r="F14" s="29">
        <v>17738.52</v>
      </c>
      <c r="G14" s="50">
        <v>18000</v>
      </c>
    </row>
    <row r="15" spans="1:7" x14ac:dyDescent="0.25">
      <c r="A15" s="6" t="s">
        <v>23</v>
      </c>
      <c r="B15" t="s">
        <v>24</v>
      </c>
      <c r="C15" s="13">
        <v>2250</v>
      </c>
      <c r="D15" s="13">
        <v>2400</v>
      </c>
      <c r="E15" s="13">
        <v>3000</v>
      </c>
      <c r="F15" s="29">
        <v>3075</v>
      </c>
      <c r="G15" s="50">
        <f t="shared" si="0"/>
        <v>3000</v>
      </c>
    </row>
    <row r="16" spans="1:7" x14ac:dyDescent="0.25">
      <c r="A16" s="6" t="s">
        <v>25</v>
      </c>
      <c r="B16" t="s">
        <v>26</v>
      </c>
      <c r="C16" s="13">
        <v>2254.04</v>
      </c>
      <c r="D16" s="13">
        <v>5959.02</v>
      </c>
      <c r="E16" s="13">
        <v>7000</v>
      </c>
      <c r="F16" s="29">
        <v>1011.3</v>
      </c>
      <c r="G16" s="50">
        <v>3000</v>
      </c>
    </row>
    <row r="17" spans="1:7" x14ac:dyDescent="0.25">
      <c r="A17" s="6" t="s">
        <v>27</v>
      </c>
      <c r="B17" t="s">
        <v>28</v>
      </c>
      <c r="C17" s="13">
        <v>1041.42</v>
      </c>
      <c r="D17" s="13">
        <v>2747.91</v>
      </c>
      <c r="E17" s="13">
        <v>4000</v>
      </c>
      <c r="F17" s="29">
        <v>3696.02</v>
      </c>
      <c r="G17" s="50">
        <v>5000</v>
      </c>
    </row>
    <row r="18" spans="1:7" x14ac:dyDescent="0.25">
      <c r="A18" s="6" t="s">
        <v>29</v>
      </c>
      <c r="B18" t="s">
        <v>30</v>
      </c>
      <c r="C18" s="13">
        <v>830458.72</v>
      </c>
      <c r="D18" s="13">
        <v>688817.95</v>
      </c>
      <c r="E18" s="13">
        <v>750000</v>
      </c>
      <c r="F18" s="29">
        <v>690924.13</v>
      </c>
      <c r="G18" s="50">
        <v>848740</v>
      </c>
    </row>
    <row r="19" spans="1:7" x14ac:dyDescent="0.25">
      <c r="A19" s="6" t="s">
        <v>31</v>
      </c>
      <c r="B19" t="s">
        <v>32</v>
      </c>
      <c r="C19" s="13">
        <v>207614.7</v>
      </c>
      <c r="D19" s="13">
        <v>172204.49</v>
      </c>
      <c r="E19" s="13">
        <v>187821</v>
      </c>
      <c r="F19" s="29">
        <v>172731.04</v>
      </c>
      <c r="G19" s="50">
        <v>212184</v>
      </c>
    </row>
    <row r="20" spans="1:7" x14ac:dyDescent="0.25">
      <c r="A20" s="6" t="s">
        <v>33</v>
      </c>
      <c r="B20" t="s">
        <v>34</v>
      </c>
      <c r="C20" s="13">
        <v>17741.18</v>
      </c>
      <c r="D20" s="13">
        <v>15849.53</v>
      </c>
      <c r="E20" s="13">
        <v>20000</v>
      </c>
      <c r="F20" s="29">
        <v>17664.310000000001</v>
      </c>
      <c r="G20" s="50">
        <v>20000</v>
      </c>
    </row>
    <row r="21" spans="1:7" x14ac:dyDescent="0.25">
      <c r="A21" s="6" t="s">
        <v>35</v>
      </c>
      <c r="B21" t="s">
        <v>36</v>
      </c>
      <c r="C21" s="13">
        <v>0</v>
      </c>
      <c r="D21" s="13">
        <v>0</v>
      </c>
      <c r="E21" s="13">
        <v>25</v>
      </c>
      <c r="F21" s="29">
        <v>0</v>
      </c>
      <c r="G21" s="50">
        <f t="shared" si="0"/>
        <v>25</v>
      </c>
    </row>
    <row r="22" spans="1:7" x14ac:dyDescent="0.25">
      <c r="A22" s="6" t="s">
        <v>37</v>
      </c>
      <c r="B22" t="s">
        <v>38</v>
      </c>
      <c r="C22" s="13">
        <v>64701.42</v>
      </c>
      <c r="D22" s="13">
        <v>65120.32</v>
      </c>
      <c r="E22" s="13">
        <v>70000</v>
      </c>
      <c r="F22" s="29">
        <v>66711.16</v>
      </c>
      <c r="G22" s="50">
        <v>72000</v>
      </c>
    </row>
    <row r="23" spans="1:7" x14ac:dyDescent="0.25">
      <c r="A23" s="6" t="s">
        <v>39</v>
      </c>
      <c r="B23" t="s">
        <v>40</v>
      </c>
      <c r="C23" s="13">
        <v>13911.29</v>
      </c>
      <c r="D23" s="13">
        <v>14328.63</v>
      </c>
      <c r="E23" s="13">
        <v>14500</v>
      </c>
      <c r="F23" s="29">
        <v>14758.49</v>
      </c>
      <c r="G23" s="50">
        <v>15000</v>
      </c>
    </row>
    <row r="24" spans="1:7" x14ac:dyDescent="0.25">
      <c r="A24" s="6" t="s">
        <v>41</v>
      </c>
      <c r="B24" t="s">
        <v>42</v>
      </c>
      <c r="C24" s="13">
        <v>250</v>
      </c>
      <c r="D24" s="13">
        <v>275</v>
      </c>
      <c r="E24" s="13">
        <v>900</v>
      </c>
      <c r="F24" s="29">
        <v>500</v>
      </c>
      <c r="G24" s="50">
        <v>900</v>
      </c>
    </row>
    <row r="25" spans="1:7" x14ac:dyDescent="0.25">
      <c r="A25" s="6" t="s">
        <v>43</v>
      </c>
      <c r="B25" t="s">
        <v>44</v>
      </c>
      <c r="C25" s="13">
        <v>1081.8399999999999</v>
      </c>
      <c r="D25" s="13">
        <v>1130.21</v>
      </c>
      <c r="E25" s="13">
        <v>1130</v>
      </c>
      <c r="F25" s="29">
        <v>0</v>
      </c>
      <c r="G25" s="50">
        <f t="shared" si="0"/>
        <v>1130</v>
      </c>
    </row>
    <row r="26" spans="1:7" x14ac:dyDescent="0.25">
      <c r="A26" s="6" t="s">
        <v>45</v>
      </c>
      <c r="B26" t="s">
        <v>46</v>
      </c>
      <c r="C26" s="13">
        <v>939</v>
      </c>
      <c r="D26" s="13">
        <v>80</v>
      </c>
      <c r="E26" s="13">
        <v>600</v>
      </c>
      <c r="F26" s="29">
        <v>1410</v>
      </c>
      <c r="G26" s="50">
        <v>1500</v>
      </c>
    </row>
    <row r="27" spans="1:7" x14ac:dyDescent="0.25">
      <c r="A27" s="6" t="s">
        <v>47</v>
      </c>
      <c r="B27" t="s">
        <v>48</v>
      </c>
      <c r="C27" s="17">
        <v>0</v>
      </c>
      <c r="D27" s="17">
        <v>0</v>
      </c>
      <c r="E27" s="17">
        <v>500</v>
      </c>
      <c r="F27" s="29">
        <v>0</v>
      </c>
      <c r="G27" s="56">
        <v>0</v>
      </c>
    </row>
    <row r="28" spans="1:7" x14ac:dyDescent="0.25">
      <c r="A28" s="6" t="s">
        <v>49</v>
      </c>
      <c r="B28" t="s">
        <v>28</v>
      </c>
      <c r="C28" s="18">
        <v>10202.41</v>
      </c>
      <c r="D28" s="18">
        <v>0</v>
      </c>
      <c r="E28" s="18">
        <v>100</v>
      </c>
      <c r="F28" s="29">
        <v>228.08</v>
      </c>
      <c r="G28" s="56">
        <v>300</v>
      </c>
    </row>
    <row r="29" spans="1:7" x14ac:dyDescent="0.25">
      <c r="A29" s="6" t="s">
        <v>50</v>
      </c>
      <c r="B29" t="s">
        <v>51</v>
      </c>
      <c r="C29" s="9">
        <v>97902.18</v>
      </c>
      <c r="D29" s="9">
        <v>148776.07999999999</v>
      </c>
      <c r="E29" s="9">
        <v>128000</v>
      </c>
      <c r="F29" s="29">
        <v>116183.66</v>
      </c>
      <c r="G29" s="50">
        <v>65693</v>
      </c>
    </row>
    <row r="30" spans="1:7" x14ac:dyDescent="0.25">
      <c r="A30" s="6" t="s">
        <v>52</v>
      </c>
      <c r="B30" t="s">
        <v>53</v>
      </c>
      <c r="C30" s="9">
        <v>94473.91</v>
      </c>
      <c r="D30" s="9">
        <v>35865.089999999997</v>
      </c>
      <c r="E30" s="9">
        <v>100000</v>
      </c>
      <c r="F30" s="29">
        <v>44305.1</v>
      </c>
      <c r="G30" s="50">
        <v>85000</v>
      </c>
    </row>
    <row r="31" spans="1:7" x14ac:dyDescent="0.25">
      <c r="A31" s="6" t="s">
        <v>54</v>
      </c>
      <c r="B31" t="s">
        <v>55</v>
      </c>
      <c r="C31" s="9">
        <v>9980.5499999999993</v>
      </c>
      <c r="D31" s="9">
        <v>7885.5</v>
      </c>
      <c r="E31" s="9">
        <v>12000</v>
      </c>
      <c r="F31" s="29">
        <v>5316.6</v>
      </c>
      <c r="G31" s="50">
        <v>6000</v>
      </c>
    </row>
    <row r="32" spans="1:7" x14ac:dyDescent="0.25">
      <c r="A32" s="6" t="s">
        <v>56</v>
      </c>
      <c r="B32" t="s">
        <v>57</v>
      </c>
      <c r="C32" s="9">
        <v>702.45</v>
      </c>
      <c r="D32" s="9">
        <v>390</v>
      </c>
      <c r="E32" s="9">
        <v>550</v>
      </c>
      <c r="F32" s="29">
        <v>408</v>
      </c>
      <c r="G32" s="50">
        <f t="shared" si="0"/>
        <v>550</v>
      </c>
    </row>
    <row r="33" spans="1:7" x14ac:dyDescent="0.25">
      <c r="A33" s="6" t="s">
        <v>58</v>
      </c>
      <c r="B33" t="s">
        <v>59</v>
      </c>
      <c r="C33" s="9">
        <v>39082</v>
      </c>
      <c r="D33" s="9">
        <v>39082</v>
      </c>
      <c r="E33" s="9">
        <v>39082</v>
      </c>
      <c r="F33" s="29">
        <v>39082</v>
      </c>
      <c r="G33" s="50">
        <f t="shared" si="0"/>
        <v>39082</v>
      </c>
    </row>
    <row r="34" spans="1:7" x14ac:dyDescent="0.25">
      <c r="A34" s="6" t="s">
        <v>60</v>
      </c>
      <c r="B34" t="s">
        <v>61</v>
      </c>
      <c r="C34" s="9">
        <v>1677.93</v>
      </c>
      <c r="D34" s="9">
        <v>473.65</v>
      </c>
      <c r="E34" s="9">
        <v>1500</v>
      </c>
      <c r="F34" s="29">
        <v>167.6</v>
      </c>
      <c r="G34" s="50">
        <v>500</v>
      </c>
    </row>
    <row r="35" spans="1:7" x14ac:dyDescent="0.25">
      <c r="A35" s="6" t="s">
        <v>62</v>
      </c>
      <c r="B35" t="s">
        <v>63</v>
      </c>
      <c r="C35" s="9">
        <v>1476.42</v>
      </c>
      <c r="D35" s="9">
        <v>685.21</v>
      </c>
      <c r="E35" s="9">
        <v>2200</v>
      </c>
      <c r="F35" s="29">
        <v>2566.7199999999998</v>
      </c>
      <c r="G35" s="50">
        <v>3500</v>
      </c>
    </row>
    <row r="36" spans="1:7" x14ac:dyDescent="0.25">
      <c r="A36" s="6" t="s">
        <v>64</v>
      </c>
      <c r="B36" t="s">
        <v>65</v>
      </c>
      <c r="C36" s="9">
        <v>1126.3599999999999</v>
      </c>
      <c r="D36" s="9">
        <v>295.12</v>
      </c>
      <c r="E36" s="9">
        <v>1000</v>
      </c>
      <c r="F36" s="29">
        <v>312.89999999999998</v>
      </c>
      <c r="G36" s="50">
        <v>1000</v>
      </c>
    </row>
    <row r="37" spans="1:7" x14ac:dyDescent="0.25">
      <c r="A37" s="6" t="s">
        <v>66</v>
      </c>
      <c r="B37" t="s">
        <v>67</v>
      </c>
      <c r="C37" s="9">
        <v>3355.26</v>
      </c>
      <c r="D37" s="9">
        <v>939.33</v>
      </c>
      <c r="E37" s="9">
        <v>3200</v>
      </c>
      <c r="F37" s="29">
        <v>333.33</v>
      </c>
      <c r="G37" s="50">
        <v>1000</v>
      </c>
    </row>
    <row r="38" spans="1:7" x14ac:dyDescent="0.25">
      <c r="A38" s="6" t="s">
        <v>68</v>
      </c>
      <c r="B38" t="s">
        <v>69</v>
      </c>
      <c r="C38" s="9">
        <v>5041.91</v>
      </c>
      <c r="D38" s="9">
        <v>1478.98</v>
      </c>
      <c r="E38" s="9">
        <v>4600</v>
      </c>
      <c r="F38" s="29">
        <v>504.65</v>
      </c>
      <c r="G38" s="50">
        <v>1200</v>
      </c>
    </row>
    <row r="39" spans="1:7" x14ac:dyDescent="0.25">
      <c r="A39" s="6" t="s">
        <v>70</v>
      </c>
      <c r="B39" t="s">
        <v>71</v>
      </c>
      <c r="C39" s="9">
        <v>33536.11</v>
      </c>
      <c r="D39" s="9">
        <v>14214.17</v>
      </c>
      <c r="E39" s="9">
        <v>31000</v>
      </c>
      <c r="F39" s="29">
        <v>32434.52</v>
      </c>
      <c r="G39" s="50">
        <v>36000</v>
      </c>
    </row>
    <row r="40" spans="1:7" x14ac:dyDescent="0.25">
      <c r="A40" s="6" t="s">
        <v>72</v>
      </c>
      <c r="B40" t="s">
        <v>73</v>
      </c>
      <c r="C40" s="9">
        <v>19510.349999999999</v>
      </c>
      <c r="D40" s="9">
        <v>7027.78</v>
      </c>
      <c r="E40" s="9">
        <v>19500</v>
      </c>
      <c r="F40" s="29">
        <v>17191.259999999998</v>
      </c>
      <c r="G40" s="50">
        <v>23000</v>
      </c>
    </row>
    <row r="41" spans="1:7" x14ac:dyDescent="0.25">
      <c r="A41" s="6" t="s">
        <v>74</v>
      </c>
      <c r="B41" t="s">
        <v>75</v>
      </c>
      <c r="C41" s="9">
        <v>70202.259999999995</v>
      </c>
      <c r="D41" s="9">
        <v>37646.76</v>
      </c>
      <c r="E41" s="9">
        <v>62000</v>
      </c>
      <c r="F41" s="29">
        <v>46541.73</v>
      </c>
      <c r="G41" s="50">
        <v>58000</v>
      </c>
    </row>
    <row r="42" spans="1:7" x14ac:dyDescent="0.25">
      <c r="A42" s="6" t="s">
        <v>76</v>
      </c>
      <c r="B42" t="s">
        <v>77</v>
      </c>
      <c r="C42" s="9">
        <v>2470.04</v>
      </c>
      <c r="D42" s="9">
        <v>1376.7</v>
      </c>
      <c r="E42" s="9">
        <v>2300</v>
      </c>
      <c r="F42" s="29">
        <v>875.29</v>
      </c>
      <c r="G42" s="50">
        <v>1600</v>
      </c>
    </row>
    <row r="43" spans="1:7" x14ac:dyDescent="0.25">
      <c r="A43" s="6" t="s">
        <v>78</v>
      </c>
      <c r="B43" t="s">
        <v>79</v>
      </c>
      <c r="C43" s="9">
        <v>6388.53</v>
      </c>
      <c r="D43" s="9">
        <v>6637.67</v>
      </c>
      <c r="E43" s="9">
        <v>6500</v>
      </c>
      <c r="F43" s="29">
        <v>4290.1099999999997</v>
      </c>
      <c r="G43" s="50">
        <v>6000</v>
      </c>
    </row>
    <row r="44" spans="1:7" x14ac:dyDescent="0.25">
      <c r="A44" s="6" t="s">
        <v>80</v>
      </c>
      <c r="B44" t="s">
        <v>81</v>
      </c>
      <c r="C44" s="9">
        <v>2050</v>
      </c>
      <c r="D44" s="9">
        <v>410</v>
      </c>
      <c r="E44" s="9">
        <v>3000</v>
      </c>
      <c r="F44" s="29">
        <v>1320</v>
      </c>
      <c r="G44" s="50">
        <v>2000</v>
      </c>
    </row>
    <row r="45" spans="1:7" x14ac:dyDescent="0.25">
      <c r="A45" s="6" t="s">
        <v>82</v>
      </c>
      <c r="B45" t="s">
        <v>83</v>
      </c>
      <c r="C45" s="9">
        <v>1220</v>
      </c>
      <c r="D45" s="9">
        <v>360</v>
      </c>
      <c r="E45" s="9">
        <v>1200</v>
      </c>
      <c r="F45" s="29">
        <v>560</v>
      </c>
      <c r="G45" s="50">
        <v>750</v>
      </c>
    </row>
    <row r="46" spans="1:7" x14ac:dyDescent="0.25">
      <c r="A46" s="6" t="s">
        <v>84</v>
      </c>
      <c r="B46" t="s">
        <v>85</v>
      </c>
      <c r="C46" s="9">
        <v>3966.62</v>
      </c>
      <c r="D46" s="9">
        <v>1294.3699999999999</v>
      </c>
      <c r="E46" s="9">
        <v>3600</v>
      </c>
      <c r="F46" s="29">
        <v>2300.2199999999998</v>
      </c>
      <c r="G46" s="50">
        <v>3200</v>
      </c>
    </row>
    <row r="47" spans="1:7" x14ac:dyDescent="0.25">
      <c r="A47" s="6" t="s">
        <v>86</v>
      </c>
      <c r="B47" t="s">
        <v>87</v>
      </c>
      <c r="C47" s="9">
        <v>3411.01</v>
      </c>
      <c r="D47" s="9">
        <v>3757.49</v>
      </c>
      <c r="E47" s="9">
        <v>3200</v>
      </c>
      <c r="F47" s="29">
        <v>2268.83</v>
      </c>
      <c r="G47" s="50">
        <v>3200</v>
      </c>
    </row>
    <row r="48" spans="1:7" x14ac:dyDescent="0.25">
      <c r="A48" s="6" t="s">
        <v>88</v>
      </c>
      <c r="B48" t="s">
        <v>89</v>
      </c>
      <c r="C48" s="9">
        <v>25966.5</v>
      </c>
      <c r="D48" s="9">
        <v>2921.12</v>
      </c>
      <c r="E48" s="9">
        <v>30000</v>
      </c>
      <c r="F48" s="29">
        <v>5475.32</v>
      </c>
      <c r="G48" s="50">
        <v>25000</v>
      </c>
    </row>
    <row r="49" spans="1:7" x14ac:dyDescent="0.25">
      <c r="A49" s="6" t="s">
        <v>90</v>
      </c>
      <c r="B49" t="s">
        <v>91</v>
      </c>
      <c r="C49" s="9">
        <v>25</v>
      </c>
      <c r="D49" s="9">
        <v>0</v>
      </c>
      <c r="E49" s="9">
        <v>50</v>
      </c>
      <c r="F49" s="29">
        <v>0</v>
      </c>
      <c r="G49" s="50">
        <v>50</v>
      </c>
    </row>
    <row r="50" spans="1:7" x14ac:dyDescent="0.25">
      <c r="A50" s="6" t="s">
        <v>92</v>
      </c>
      <c r="B50" t="s">
        <v>93</v>
      </c>
      <c r="C50" s="9">
        <v>325</v>
      </c>
      <c r="D50" s="9">
        <v>150</v>
      </c>
      <c r="E50" s="9">
        <v>500</v>
      </c>
      <c r="F50" s="29">
        <v>198.59</v>
      </c>
      <c r="G50" s="50">
        <v>500</v>
      </c>
    </row>
    <row r="51" spans="1:7" x14ac:dyDescent="0.25">
      <c r="A51" s="6" t="s">
        <v>94</v>
      </c>
      <c r="B51" t="s">
        <v>95</v>
      </c>
      <c r="C51" s="9">
        <v>1663.35</v>
      </c>
      <c r="D51" s="9">
        <v>445.65</v>
      </c>
      <c r="E51" s="9">
        <v>500</v>
      </c>
      <c r="F51" s="29">
        <v>141.6</v>
      </c>
      <c r="G51" s="50">
        <v>500</v>
      </c>
    </row>
    <row r="52" spans="1:7" x14ac:dyDescent="0.25">
      <c r="A52" s="6" t="s">
        <v>96</v>
      </c>
      <c r="B52" t="s">
        <v>97</v>
      </c>
      <c r="C52" s="9">
        <v>0</v>
      </c>
      <c r="D52" s="9">
        <v>0</v>
      </c>
      <c r="E52" s="9">
        <v>100</v>
      </c>
      <c r="F52" s="29">
        <v>0</v>
      </c>
      <c r="G52" s="50">
        <v>100</v>
      </c>
    </row>
    <row r="53" spans="1:7" x14ac:dyDescent="0.25">
      <c r="A53" s="6" t="s">
        <v>98</v>
      </c>
      <c r="B53" t="s">
        <v>99</v>
      </c>
      <c r="C53" s="14">
        <v>619.9</v>
      </c>
      <c r="D53" s="14">
        <v>0</v>
      </c>
      <c r="E53" s="14">
        <v>200</v>
      </c>
      <c r="F53" s="14">
        <v>0</v>
      </c>
      <c r="G53" s="53">
        <v>0</v>
      </c>
    </row>
    <row r="54" spans="1:7" x14ac:dyDescent="0.25">
      <c r="A54" s="6"/>
      <c r="C54" s="13">
        <f>SUM(C6:C53)</f>
        <v>1815124.99</v>
      </c>
      <c r="D54" s="13">
        <f t="shared" ref="D54:G54" si="1">SUM(D6:D53)</f>
        <v>1567420.02</v>
      </c>
      <c r="E54" s="13">
        <f t="shared" si="1"/>
        <v>1851938</v>
      </c>
      <c r="F54" s="13">
        <f t="shared" si="1"/>
        <v>1618983.7600000005</v>
      </c>
      <c r="G54" s="51">
        <f t="shared" si="1"/>
        <v>1911664</v>
      </c>
    </row>
    <row r="55" spans="1:7" x14ac:dyDescent="0.25">
      <c r="A55" s="6"/>
    </row>
    <row r="56" spans="1:7" x14ac:dyDescent="0.25">
      <c r="A56" s="6"/>
    </row>
    <row r="57" spans="1:7" x14ac:dyDescent="0.25">
      <c r="A57" s="6"/>
    </row>
    <row r="58" spans="1:7" x14ac:dyDescent="0.25">
      <c r="A58" s="6"/>
    </row>
    <row r="59" spans="1:7" x14ac:dyDescent="0.25">
      <c r="A59" s="6"/>
    </row>
    <row r="60" spans="1:7" x14ac:dyDescent="0.25">
      <c r="A60" s="6"/>
    </row>
    <row r="61" spans="1:7" x14ac:dyDescent="0.25">
      <c r="A61" s="6"/>
    </row>
    <row r="62" spans="1:7" x14ac:dyDescent="0.25">
      <c r="A62" s="6"/>
    </row>
    <row r="63" spans="1:7" x14ac:dyDescent="0.25">
      <c r="A63" s="6"/>
    </row>
    <row r="64" spans="1:7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  <row r="253" spans="1:1" x14ac:dyDescent="0.25">
      <c r="A253" s="6"/>
    </row>
    <row r="254" spans="1:1" x14ac:dyDescent="0.25">
      <c r="A254" s="6"/>
    </row>
    <row r="255" spans="1:1" x14ac:dyDescent="0.25">
      <c r="A255" s="6"/>
    </row>
    <row r="256" spans="1: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" x14ac:dyDescent="0.25">
      <c r="A273" s="6"/>
    </row>
    <row r="274" spans="1:1" x14ac:dyDescent="0.25">
      <c r="A274" s="6"/>
    </row>
    <row r="275" spans="1:1" x14ac:dyDescent="0.25">
      <c r="A275" s="6"/>
    </row>
    <row r="276" spans="1:1" x14ac:dyDescent="0.25">
      <c r="A276" s="6"/>
    </row>
    <row r="277" spans="1:1" x14ac:dyDescent="0.25">
      <c r="A277" s="6"/>
    </row>
    <row r="278" spans="1:1" x14ac:dyDescent="0.25">
      <c r="A278" s="6"/>
    </row>
    <row r="279" spans="1:1" x14ac:dyDescent="0.25">
      <c r="A279" s="6"/>
    </row>
    <row r="280" spans="1:1" x14ac:dyDescent="0.25">
      <c r="A280" s="6"/>
    </row>
    <row r="281" spans="1:1" x14ac:dyDescent="0.25">
      <c r="A281" s="6"/>
    </row>
    <row r="282" spans="1:1" x14ac:dyDescent="0.25">
      <c r="A282" s="6"/>
    </row>
    <row r="283" spans="1:1" x14ac:dyDescent="0.25">
      <c r="A283" s="6"/>
    </row>
    <row r="284" spans="1:1" x14ac:dyDescent="0.25">
      <c r="A284" s="6"/>
    </row>
    <row r="285" spans="1:1" x14ac:dyDescent="0.25">
      <c r="A285" s="6"/>
    </row>
    <row r="286" spans="1:1" x14ac:dyDescent="0.25">
      <c r="A286" s="6"/>
    </row>
    <row r="287" spans="1:1" x14ac:dyDescent="0.25">
      <c r="A287" s="6"/>
    </row>
    <row r="288" spans="1:1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</sheetData>
  <sortState xmlns:xlrd2="http://schemas.microsoft.com/office/spreadsheetml/2017/richdata2" ref="A6:G300">
    <sortCondition ref="A6:A300"/>
  </sortState>
  <mergeCells count="2">
    <mergeCell ref="E2:F2"/>
    <mergeCell ref="E3:F3"/>
  </mergeCells>
  <pageMargins left="0.25" right="0" top="8.3333332999999996E-2" bottom="0" header="0.25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E9147-EC2F-48F5-8DC5-65E5AD3F97EC}">
  <dimension ref="A1:G21"/>
  <sheetViews>
    <sheetView zoomScaleNormal="100" workbookViewId="0">
      <selection activeCell="H1" sqref="H1:M1048576"/>
    </sheetView>
  </sheetViews>
  <sheetFormatPr defaultRowHeight="15" x14ac:dyDescent="0.25"/>
  <cols>
    <col min="1" max="1" width="16" style="5" bestFit="1" customWidth="1"/>
    <col min="2" max="2" width="36.85546875" bestFit="1" customWidth="1"/>
    <col min="3" max="6" width="14.7109375" style="9" customWidth="1"/>
    <col min="7" max="7" width="14" style="9" customWidth="1"/>
  </cols>
  <sheetData>
    <row r="1" spans="1:7" x14ac:dyDescent="0.25">
      <c r="A1" s="3" t="s">
        <v>498</v>
      </c>
      <c r="B1" s="1"/>
      <c r="C1" s="10"/>
      <c r="D1" s="10"/>
      <c r="E1" s="58"/>
      <c r="F1" s="58"/>
      <c r="G1" s="10" t="s">
        <v>470</v>
      </c>
    </row>
    <row r="2" spans="1:7" x14ac:dyDescent="0.25">
      <c r="A2" s="3"/>
      <c r="B2" s="1"/>
      <c r="C2" s="10" t="s">
        <v>466</v>
      </c>
      <c r="D2" s="10" t="s">
        <v>467</v>
      </c>
      <c r="E2" s="58" t="s">
        <v>468</v>
      </c>
      <c r="F2" s="58"/>
      <c r="G2" s="10" t="s">
        <v>471</v>
      </c>
    </row>
    <row r="3" spans="1:7" x14ac:dyDescent="0.25">
      <c r="A3" s="4" t="s">
        <v>0</v>
      </c>
      <c r="B3" s="2" t="s">
        <v>1</v>
      </c>
      <c r="C3" s="11" t="s">
        <v>3</v>
      </c>
      <c r="D3" s="11" t="s">
        <v>3</v>
      </c>
      <c r="E3" s="11" t="s">
        <v>2</v>
      </c>
      <c r="F3" s="11" t="s">
        <v>3</v>
      </c>
      <c r="G3" s="11" t="s">
        <v>2</v>
      </c>
    </row>
    <row r="5" spans="1:7" x14ac:dyDescent="0.25">
      <c r="A5" s="6" t="s">
        <v>154</v>
      </c>
      <c r="B5" t="s">
        <v>155</v>
      </c>
      <c r="C5" s="9">
        <v>8803.17</v>
      </c>
      <c r="D5" s="9">
        <v>10138.56</v>
      </c>
      <c r="E5" s="9">
        <v>18402</v>
      </c>
      <c r="F5" s="30">
        <v>8200</v>
      </c>
      <c r="G5" s="9">
        <v>14000</v>
      </c>
    </row>
    <row r="6" spans="1:7" x14ac:dyDescent="0.25">
      <c r="A6" s="6" t="s">
        <v>156</v>
      </c>
      <c r="B6" t="s">
        <v>157</v>
      </c>
      <c r="C6" s="9">
        <v>699.56</v>
      </c>
      <c r="D6" s="9">
        <v>775.59</v>
      </c>
      <c r="E6" s="9">
        <v>1408</v>
      </c>
      <c r="F6" s="30">
        <v>627.30999999999995</v>
      </c>
      <c r="G6" s="9">
        <f>G5*0.0765</f>
        <v>1071</v>
      </c>
    </row>
    <row r="7" spans="1:7" x14ac:dyDescent="0.25">
      <c r="A7" s="6" t="s">
        <v>158</v>
      </c>
      <c r="B7" t="s">
        <v>159</v>
      </c>
      <c r="C7" s="9">
        <v>299.56</v>
      </c>
      <c r="D7" s="9">
        <v>535.65</v>
      </c>
      <c r="E7" s="9">
        <v>1046</v>
      </c>
      <c r="F7" s="30">
        <v>472.2</v>
      </c>
      <c r="G7" s="9">
        <v>1000</v>
      </c>
    </row>
    <row r="8" spans="1:7" x14ac:dyDescent="0.25">
      <c r="A8" s="6" t="s">
        <v>160</v>
      </c>
      <c r="B8" t="s">
        <v>161</v>
      </c>
      <c r="C8" s="9">
        <v>90.82</v>
      </c>
      <c r="D8" s="9">
        <v>86.98</v>
      </c>
      <c r="E8" s="9">
        <v>114</v>
      </c>
      <c r="F8" s="30">
        <v>87.84</v>
      </c>
      <c r="G8" s="9">
        <v>110</v>
      </c>
    </row>
    <row r="9" spans="1:7" x14ac:dyDescent="0.25">
      <c r="A9" s="6" t="s">
        <v>162</v>
      </c>
      <c r="B9" t="s">
        <v>163</v>
      </c>
      <c r="C9" s="9">
        <v>277.12</v>
      </c>
      <c r="D9" s="9">
        <v>688.09</v>
      </c>
      <c r="E9" s="9">
        <v>500</v>
      </c>
      <c r="F9" s="30">
        <v>298.06</v>
      </c>
      <c r="G9" s="9">
        <v>300</v>
      </c>
    </row>
    <row r="10" spans="1:7" x14ac:dyDescent="0.25">
      <c r="A10" s="6" t="s">
        <v>164</v>
      </c>
      <c r="B10" t="s">
        <v>165</v>
      </c>
      <c r="C10" s="9">
        <v>140</v>
      </c>
      <c r="D10" s="9">
        <v>154</v>
      </c>
      <c r="E10" s="9">
        <v>300</v>
      </c>
      <c r="F10" s="30">
        <v>14.98</v>
      </c>
      <c r="G10" s="9">
        <v>200</v>
      </c>
    </row>
    <row r="11" spans="1:7" x14ac:dyDescent="0.25">
      <c r="A11" s="6" t="s">
        <v>166</v>
      </c>
      <c r="B11" t="s">
        <v>167</v>
      </c>
      <c r="C11" s="9">
        <v>327.29000000000002</v>
      </c>
      <c r="D11" s="9">
        <v>307.98</v>
      </c>
      <c r="E11" s="9">
        <v>400</v>
      </c>
      <c r="F11" s="30">
        <v>0</v>
      </c>
      <c r="G11" s="9">
        <v>200</v>
      </c>
    </row>
    <row r="12" spans="1:7" x14ac:dyDescent="0.25">
      <c r="A12" s="6" t="s">
        <v>168</v>
      </c>
      <c r="B12" t="s">
        <v>169</v>
      </c>
      <c r="C12" s="9">
        <v>4500</v>
      </c>
      <c r="D12" s="9">
        <v>4500</v>
      </c>
      <c r="E12" s="9">
        <v>4500</v>
      </c>
      <c r="F12" s="30">
        <v>0</v>
      </c>
      <c r="G12" s="9">
        <v>5000</v>
      </c>
    </row>
    <row r="13" spans="1:7" x14ac:dyDescent="0.25">
      <c r="A13" s="6" t="s">
        <v>170</v>
      </c>
      <c r="B13" t="s">
        <v>171</v>
      </c>
      <c r="C13" s="9">
        <v>16566.95</v>
      </c>
      <c r="D13" s="9">
        <v>26246.93</v>
      </c>
      <c r="E13" s="9">
        <v>25000</v>
      </c>
      <c r="F13" s="30">
        <v>32369.68</v>
      </c>
      <c r="G13" s="9">
        <v>45000</v>
      </c>
    </row>
    <row r="14" spans="1:7" x14ac:dyDescent="0.25">
      <c r="A14" s="6" t="s">
        <v>172</v>
      </c>
      <c r="B14" t="s">
        <v>173</v>
      </c>
      <c r="C14" s="9">
        <v>119.34</v>
      </c>
      <c r="D14" s="9">
        <v>121.56</v>
      </c>
      <c r="E14" s="9">
        <v>150</v>
      </c>
      <c r="F14" s="30">
        <v>150</v>
      </c>
      <c r="G14" s="9">
        <v>150</v>
      </c>
    </row>
    <row r="15" spans="1:7" x14ac:dyDescent="0.25">
      <c r="A15" s="6" t="s">
        <v>174</v>
      </c>
      <c r="B15" t="s">
        <v>175</v>
      </c>
      <c r="C15" s="9">
        <v>24452.47</v>
      </c>
      <c r="D15" s="9">
        <v>18703.990000000002</v>
      </c>
      <c r="E15" s="9">
        <v>45000</v>
      </c>
      <c r="F15" s="30">
        <v>23267</v>
      </c>
      <c r="G15" s="9">
        <v>40000</v>
      </c>
    </row>
    <row r="16" spans="1:7" x14ac:dyDescent="0.25">
      <c r="A16" s="6" t="s">
        <v>176</v>
      </c>
      <c r="B16" t="s">
        <v>177</v>
      </c>
      <c r="C16" s="9">
        <v>0</v>
      </c>
      <c r="D16" s="9">
        <v>0</v>
      </c>
      <c r="E16" s="9">
        <v>500</v>
      </c>
      <c r="F16" s="30">
        <v>0</v>
      </c>
      <c r="G16" s="9">
        <f t="shared" ref="G16:G20" si="0">E16</f>
        <v>500</v>
      </c>
    </row>
    <row r="17" spans="1:7" x14ac:dyDescent="0.25">
      <c r="A17" s="6" t="s">
        <v>178</v>
      </c>
      <c r="B17" t="s">
        <v>179</v>
      </c>
      <c r="C17" s="9">
        <v>1025</v>
      </c>
      <c r="D17" s="9">
        <v>1025</v>
      </c>
      <c r="E17" s="9">
        <v>2500</v>
      </c>
      <c r="F17" s="30">
        <v>1025</v>
      </c>
      <c r="G17" s="9">
        <v>1500</v>
      </c>
    </row>
    <row r="18" spans="1:7" x14ac:dyDescent="0.25">
      <c r="A18" s="6" t="s">
        <v>180</v>
      </c>
      <c r="B18" t="s">
        <v>181</v>
      </c>
      <c r="C18" s="9">
        <v>210</v>
      </c>
      <c r="D18" s="9">
        <v>65</v>
      </c>
      <c r="E18" s="9">
        <v>500</v>
      </c>
      <c r="F18" s="30">
        <v>0</v>
      </c>
      <c r="G18" s="9">
        <v>200</v>
      </c>
    </row>
    <row r="19" spans="1:7" x14ac:dyDescent="0.25">
      <c r="A19" s="6" t="s">
        <v>182</v>
      </c>
      <c r="B19" t="s">
        <v>183</v>
      </c>
      <c r="C19" s="9">
        <v>937.65</v>
      </c>
      <c r="D19" s="9">
        <v>37.5</v>
      </c>
      <c r="E19" s="9">
        <v>750</v>
      </c>
      <c r="F19" s="30">
        <v>0</v>
      </c>
      <c r="G19" s="9">
        <v>200</v>
      </c>
    </row>
    <row r="20" spans="1:7" x14ac:dyDescent="0.25">
      <c r="A20" s="6" t="s">
        <v>184</v>
      </c>
      <c r="B20" t="s">
        <v>185</v>
      </c>
      <c r="C20" s="14">
        <v>0</v>
      </c>
      <c r="D20" s="14">
        <v>266.81</v>
      </c>
      <c r="E20" s="14">
        <v>500</v>
      </c>
      <c r="F20" s="14">
        <v>472.46</v>
      </c>
      <c r="G20" s="14">
        <f t="shared" si="0"/>
        <v>500</v>
      </c>
    </row>
    <row r="21" spans="1:7" x14ac:dyDescent="0.25">
      <c r="C21" s="9">
        <f>SUM(C5:C20)</f>
        <v>58448.93</v>
      </c>
      <c r="D21" s="9">
        <f t="shared" ref="D21:G21" si="1">SUM(D5:D20)</f>
        <v>63653.64</v>
      </c>
      <c r="E21" s="9">
        <f t="shared" si="1"/>
        <v>101570</v>
      </c>
      <c r="F21" s="9">
        <f t="shared" si="1"/>
        <v>66984.530000000013</v>
      </c>
      <c r="G21" s="9">
        <f t="shared" si="1"/>
        <v>109931</v>
      </c>
    </row>
  </sheetData>
  <mergeCells count="2">
    <mergeCell ref="E1:F1"/>
    <mergeCell ref="E2:F2"/>
  </mergeCells>
  <pageMargins left="0.25" right="0" top="8.3333332999999996E-2" bottom="0" header="0.25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C557-3154-4B85-BF38-B8FCCD64C1CA}">
  <dimension ref="A1:G263"/>
  <sheetViews>
    <sheetView topLeftCell="A5" zoomScaleNormal="100" workbookViewId="0">
      <selection activeCell="H5" sqref="H1:K1048576"/>
    </sheetView>
  </sheetViews>
  <sheetFormatPr defaultRowHeight="15" x14ac:dyDescent="0.25"/>
  <cols>
    <col min="1" max="1" width="16" style="5" bestFit="1" customWidth="1"/>
    <col min="2" max="2" width="35.5703125" customWidth="1"/>
    <col min="3" max="4" width="13.42578125" style="9" customWidth="1"/>
    <col min="5" max="5" width="12.5703125" style="9" customWidth="1"/>
    <col min="6" max="6" width="13" style="9" customWidth="1"/>
    <col min="7" max="7" width="12.7109375" style="9" customWidth="1"/>
  </cols>
  <sheetData>
    <row r="1" spans="1:7" x14ac:dyDescent="0.25">
      <c r="A1" s="3" t="s">
        <v>497</v>
      </c>
      <c r="B1" s="1"/>
      <c r="C1" s="10"/>
      <c r="D1" s="10"/>
      <c r="E1" s="58"/>
      <c r="F1" s="58"/>
      <c r="G1" s="10" t="s">
        <v>470</v>
      </c>
    </row>
    <row r="2" spans="1:7" x14ac:dyDescent="0.25">
      <c r="A2" s="3"/>
      <c r="B2" s="1"/>
      <c r="C2" s="10" t="s">
        <v>466</v>
      </c>
      <c r="D2" s="10" t="s">
        <v>467</v>
      </c>
      <c r="E2" s="58" t="s">
        <v>468</v>
      </c>
      <c r="F2" s="58"/>
      <c r="G2" s="10" t="s">
        <v>471</v>
      </c>
    </row>
    <row r="3" spans="1:7" x14ac:dyDescent="0.25">
      <c r="A3" s="4" t="s">
        <v>0</v>
      </c>
      <c r="B3" s="2" t="s">
        <v>1</v>
      </c>
      <c r="C3" s="11" t="s">
        <v>3</v>
      </c>
      <c r="D3" s="11" t="s">
        <v>3</v>
      </c>
      <c r="E3" s="11" t="s">
        <v>2</v>
      </c>
      <c r="F3" s="11" t="s">
        <v>3</v>
      </c>
      <c r="G3" s="11" t="s">
        <v>2</v>
      </c>
    </row>
    <row r="4" spans="1:7" x14ac:dyDescent="0.25">
      <c r="A4" s="19"/>
      <c r="B4" s="20"/>
      <c r="C4" s="21"/>
      <c r="D4" s="21"/>
      <c r="E4" s="21"/>
      <c r="F4" s="21"/>
      <c r="G4" s="21"/>
    </row>
    <row r="5" spans="1:7" x14ac:dyDescent="0.25">
      <c r="A5" s="6" t="s">
        <v>186</v>
      </c>
      <c r="B5" t="s">
        <v>187</v>
      </c>
      <c r="C5" s="9">
        <v>155016.88</v>
      </c>
      <c r="D5" s="9">
        <v>155863.57</v>
      </c>
      <c r="E5" s="9">
        <v>158225</v>
      </c>
      <c r="F5" s="31">
        <v>133770.76</v>
      </c>
      <c r="G5" s="9">
        <f>163690</f>
        <v>163690</v>
      </c>
    </row>
    <row r="6" spans="1:7" x14ac:dyDescent="0.25">
      <c r="A6" s="6" t="s">
        <v>188</v>
      </c>
      <c r="B6" t="s">
        <v>189</v>
      </c>
      <c r="C6" s="9">
        <v>6346.25</v>
      </c>
      <c r="D6" s="9">
        <v>6853.95</v>
      </c>
      <c r="E6" s="9">
        <v>6600</v>
      </c>
      <c r="F6" s="31">
        <v>5584.7</v>
      </c>
      <c r="G6" s="9">
        <v>6600</v>
      </c>
    </row>
    <row r="7" spans="1:7" x14ac:dyDescent="0.25">
      <c r="A7" s="6" t="s">
        <v>190</v>
      </c>
      <c r="B7" t="s">
        <v>191</v>
      </c>
      <c r="C7" s="9">
        <v>12256.46</v>
      </c>
      <c r="D7" s="9">
        <v>12311.79</v>
      </c>
      <c r="E7" s="9">
        <v>12565</v>
      </c>
      <c r="F7" s="31">
        <v>10586.8</v>
      </c>
      <c r="G7" s="9">
        <v>12550</v>
      </c>
    </row>
    <row r="8" spans="1:7" x14ac:dyDescent="0.25">
      <c r="A8" s="6" t="s">
        <v>192</v>
      </c>
      <c r="B8" t="s">
        <v>159</v>
      </c>
      <c r="C8" s="9">
        <v>4969.55</v>
      </c>
      <c r="D8" s="9">
        <v>8496.66</v>
      </c>
      <c r="E8" s="9">
        <v>9330</v>
      </c>
      <c r="F8" s="31">
        <v>7704.64</v>
      </c>
      <c r="G8" s="9">
        <v>9110</v>
      </c>
    </row>
    <row r="9" spans="1:7" x14ac:dyDescent="0.25">
      <c r="A9" s="6" t="s">
        <v>193</v>
      </c>
      <c r="B9" t="s">
        <v>161</v>
      </c>
      <c r="C9" s="9">
        <v>16435.79</v>
      </c>
      <c r="D9" s="9">
        <v>18086.68</v>
      </c>
      <c r="E9" s="9">
        <v>21426</v>
      </c>
      <c r="F9" s="31">
        <v>18555.2</v>
      </c>
      <c r="G9" s="9">
        <v>20910</v>
      </c>
    </row>
    <row r="10" spans="1:7" x14ac:dyDescent="0.25">
      <c r="A10" s="6" t="s">
        <v>194</v>
      </c>
      <c r="B10" t="s">
        <v>163</v>
      </c>
      <c r="C10" s="9">
        <v>2119.9499999999998</v>
      </c>
      <c r="D10" s="9">
        <v>1408.56</v>
      </c>
      <c r="E10" s="9">
        <v>3000</v>
      </c>
      <c r="F10" s="32">
        <v>1331.14</v>
      </c>
      <c r="G10" s="9">
        <f t="shared" ref="G10:G39" si="0">E10</f>
        <v>3000</v>
      </c>
    </row>
    <row r="11" spans="1:7" x14ac:dyDescent="0.25">
      <c r="A11" s="6" t="s">
        <v>195</v>
      </c>
      <c r="B11" t="s">
        <v>196</v>
      </c>
      <c r="C11" s="9">
        <v>7899.46</v>
      </c>
      <c r="D11" s="9">
        <v>8353.66</v>
      </c>
      <c r="E11" s="9">
        <v>8000</v>
      </c>
      <c r="F11" s="32">
        <v>7305.26</v>
      </c>
      <c r="G11" s="9">
        <f t="shared" si="0"/>
        <v>8000</v>
      </c>
    </row>
    <row r="12" spans="1:7" x14ac:dyDescent="0.25">
      <c r="A12" s="48" t="s">
        <v>197</v>
      </c>
      <c r="B12" s="49" t="s">
        <v>198</v>
      </c>
      <c r="C12" s="50">
        <v>6509.74</v>
      </c>
      <c r="D12" s="50">
        <v>6513.31</v>
      </c>
      <c r="E12" s="50">
        <v>7000</v>
      </c>
      <c r="F12" s="50">
        <v>5546.54</v>
      </c>
      <c r="G12" s="50">
        <v>6800</v>
      </c>
    </row>
    <row r="13" spans="1:7" x14ac:dyDescent="0.25">
      <c r="A13" s="48" t="s">
        <v>199</v>
      </c>
      <c r="B13" s="49" t="s">
        <v>200</v>
      </c>
      <c r="C13" s="50">
        <v>2095.61</v>
      </c>
      <c r="D13" s="50">
        <v>1990.16</v>
      </c>
      <c r="E13" s="50">
        <v>3000</v>
      </c>
      <c r="F13" s="50">
        <v>3315.22</v>
      </c>
      <c r="G13" s="50">
        <f t="shared" si="0"/>
        <v>3000</v>
      </c>
    </row>
    <row r="14" spans="1:7" x14ac:dyDescent="0.25">
      <c r="A14" s="48" t="s">
        <v>201</v>
      </c>
      <c r="B14" s="49" t="s">
        <v>165</v>
      </c>
      <c r="C14" s="50">
        <v>2017.87</v>
      </c>
      <c r="D14" s="50">
        <v>1882.64</v>
      </c>
      <c r="E14" s="50">
        <v>2800</v>
      </c>
      <c r="F14" s="50">
        <v>1583.93</v>
      </c>
      <c r="G14" s="50">
        <v>2300</v>
      </c>
    </row>
    <row r="15" spans="1:7" x14ac:dyDescent="0.25">
      <c r="A15" s="48" t="s">
        <v>202</v>
      </c>
      <c r="B15" s="49" t="s">
        <v>203</v>
      </c>
      <c r="C15" s="50">
        <v>10108.629999999999</v>
      </c>
      <c r="D15" s="50">
        <v>10910.04</v>
      </c>
      <c r="E15" s="50">
        <v>10000</v>
      </c>
      <c r="F15" s="50">
        <v>11791.19</v>
      </c>
      <c r="G15" s="50">
        <v>13500</v>
      </c>
    </row>
    <row r="16" spans="1:7" x14ac:dyDescent="0.25">
      <c r="A16" s="48" t="s">
        <v>204</v>
      </c>
      <c r="B16" s="49" t="s">
        <v>167</v>
      </c>
      <c r="C16" s="50">
        <v>274</v>
      </c>
      <c r="D16" s="50">
        <v>0</v>
      </c>
      <c r="E16" s="50">
        <v>500</v>
      </c>
      <c r="F16" s="50">
        <v>0</v>
      </c>
      <c r="G16" s="50">
        <v>200</v>
      </c>
    </row>
    <row r="17" spans="1:7" x14ac:dyDescent="0.25">
      <c r="A17" s="48" t="s">
        <v>205</v>
      </c>
      <c r="B17" s="49" t="s">
        <v>206</v>
      </c>
      <c r="C17" s="50">
        <v>1189.75</v>
      </c>
      <c r="D17" s="50">
        <v>1376.36</v>
      </c>
      <c r="E17" s="50">
        <v>1200</v>
      </c>
      <c r="F17" s="50">
        <v>951.62</v>
      </c>
      <c r="G17" s="50">
        <f t="shared" si="0"/>
        <v>1200</v>
      </c>
    </row>
    <row r="18" spans="1:7" x14ac:dyDescent="0.25">
      <c r="A18" s="48" t="s">
        <v>207</v>
      </c>
      <c r="B18" s="49" t="s">
        <v>506</v>
      </c>
      <c r="C18" s="50">
        <v>24185.67</v>
      </c>
      <c r="D18" s="50">
        <v>38506.129999999997</v>
      </c>
      <c r="E18" s="50">
        <v>32000</v>
      </c>
      <c r="F18" s="50">
        <v>34759.22</v>
      </c>
      <c r="G18" s="50">
        <v>35000</v>
      </c>
    </row>
    <row r="19" spans="1:7" x14ac:dyDescent="0.25">
      <c r="A19" s="48" t="s">
        <v>208</v>
      </c>
      <c r="B19" s="49" t="s">
        <v>209</v>
      </c>
      <c r="C19" s="50">
        <v>8317.7900000000009</v>
      </c>
      <c r="D19" s="50">
        <v>9245.77</v>
      </c>
      <c r="E19" s="50">
        <v>8000</v>
      </c>
      <c r="F19" s="50">
        <v>6668.11</v>
      </c>
      <c r="G19" s="50">
        <f t="shared" si="0"/>
        <v>8000</v>
      </c>
    </row>
    <row r="20" spans="1:7" x14ac:dyDescent="0.25">
      <c r="A20" s="48" t="s">
        <v>210</v>
      </c>
      <c r="B20" s="49" t="s">
        <v>211</v>
      </c>
      <c r="C20" s="50">
        <v>863.85</v>
      </c>
      <c r="D20" s="50">
        <v>460.4</v>
      </c>
      <c r="E20" s="50">
        <v>1000</v>
      </c>
      <c r="F20" s="50">
        <v>283</v>
      </c>
      <c r="G20" s="50">
        <f t="shared" si="0"/>
        <v>1000</v>
      </c>
    </row>
    <row r="21" spans="1:7" x14ac:dyDescent="0.25">
      <c r="A21" s="48" t="s">
        <v>212</v>
      </c>
      <c r="B21" s="49" t="s">
        <v>213</v>
      </c>
      <c r="C21" s="50">
        <v>9999</v>
      </c>
      <c r="D21" s="50">
        <v>9198.86</v>
      </c>
      <c r="E21" s="50">
        <v>10100</v>
      </c>
      <c r="F21" s="50">
        <v>10091.11</v>
      </c>
      <c r="G21" s="50">
        <f t="shared" si="0"/>
        <v>10100</v>
      </c>
    </row>
    <row r="22" spans="1:7" x14ac:dyDescent="0.25">
      <c r="A22" s="48" t="s">
        <v>214</v>
      </c>
      <c r="B22" s="49" t="s">
        <v>173</v>
      </c>
      <c r="C22" s="50">
        <v>260.16000000000003</v>
      </c>
      <c r="D22" s="50">
        <v>265.01</v>
      </c>
      <c r="E22" s="50">
        <v>500</v>
      </c>
      <c r="F22" s="50">
        <v>440.73</v>
      </c>
      <c r="G22" s="50">
        <f t="shared" si="0"/>
        <v>500</v>
      </c>
    </row>
    <row r="23" spans="1:7" x14ac:dyDescent="0.25">
      <c r="A23" s="48" t="s">
        <v>215</v>
      </c>
      <c r="B23" s="49" t="s">
        <v>216</v>
      </c>
      <c r="C23" s="50">
        <v>0</v>
      </c>
      <c r="D23" s="50">
        <v>0</v>
      </c>
      <c r="E23" s="50">
        <v>100</v>
      </c>
      <c r="F23" s="50">
        <v>0</v>
      </c>
      <c r="G23" s="50">
        <v>50</v>
      </c>
    </row>
    <row r="24" spans="1:7" x14ac:dyDescent="0.25">
      <c r="A24" s="48" t="s">
        <v>217</v>
      </c>
      <c r="B24" s="49" t="s">
        <v>177</v>
      </c>
      <c r="C24" s="50">
        <v>10884.75</v>
      </c>
      <c r="D24" s="50">
        <v>11342.09</v>
      </c>
      <c r="E24" s="50">
        <v>12000</v>
      </c>
      <c r="F24" s="50">
        <v>7837.8</v>
      </c>
      <c r="G24" s="50">
        <f t="shared" si="0"/>
        <v>12000</v>
      </c>
    </row>
    <row r="25" spans="1:7" x14ac:dyDescent="0.25">
      <c r="A25" s="48" t="s">
        <v>218</v>
      </c>
      <c r="B25" s="49" t="s">
        <v>219</v>
      </c>
      <c r="C25" s="50">
        <v>20.39</v>
      </c>
      <c r="D25" s="50">
        <v>2577.6</v>
      </c>
      <c r="E25" s="50">
        <v>3100</v>
      </c>
      <c r="F25" s="50">
        <v>1019.82</v>
      </c>
      <c r="G25" s="50">
        <v>2000</v>
      </c>
    </row>
    <row r="26" spans="1:7" x14ac:dyDescent="0.25">
      <c r="A26" s="48" t="s">
        <v>220</v>
      </c>
      <c r="B26" s="49" t="s">
        <v>221</v>
      </c>
      <c r="C26" s="50">
        <v>4850</v>
      </c>
      <c r="D26" s="50">
        <v>4345</v>
      </c>
      <c r="E26" s="50">
        <v>4500</v>
      </c>
      <c r="F26" s="50">
        <v>4783</v>
      </c>
      <c r="G26" s="50">
        <v>5000</v>
      </c>
    </row>
    <row r="27" spans="1:7" x14ac:dyDescent="0.25">
      <c r="A27" s="48" t="s">
        <v>222</v>
      </c>
      <c r="B27" s="49" t="s">
        <v>181</v>
      </c>
      <c r="C27" s="50">
        <v>4103.4799999999996</v>
      </c>
      <c r="D27" s="50">
        <v>1933.6</v>
      </c>
      <c r="E27" s="50">
        <v>2300</v>
      </c>
      <c r="F27" s="50">
        <v>2092.7199999999998</v>
      </c>
      <c r="G27" s="50">
        <f t="shared" si="0"/>
        <v>2300</v>
      </c>
    </row>
    <row r="28" spans="1:7" x14ac:dyDescent="0.25">
      <c r="A28" s="48" t="s">
        <v>223</v>
      </c>
      <c r="B28" s="49" t="s">
        <v>224</v>
      </c>
      <c r="C28" s="50">
        <v>6462.05</v>
      </c>
      <c r="D28" s="50">
        <v>5557.67</v>
      </c>
      <c r="E28" s="50">
        <v>4400</v>
      </c>
      <c r="F28" s="50">
        <v>7826.63</v>
      </c>
      <c r="G28" s="50">
        <f>2000+5009</f>
        <v>7009</v>
      </c>
    </row>
    <row r="29" spans="1:7" x14ac:dyDescent="0.25">
      <c r="A29" s="48" t="s">
        <v>225</v>
      </c>
      <c r="B29" s="49" t="s">
        <v>226</v>
      </c>
      <c r="C29" s="50">
        <v>9300</v>
      </c>
      <c r="D29" s="50">
        <v>9300</v>
      </c>
      <c r="E29" s="50">
        <v>9300</v>
      </c>
      <c r="F29" s="50">
        <v>9300</v>
      </c>
      <c r="G29" s="50">
        <f t="shared" si="0"/>
        <v>9300</v>
      </c>
    </row>
    <row r="30" spans="1:7" x14ac:dyDescent="0.25">
      <c r="A30" s="48" t="s">
        <v>227</v>
      </c>
      <c r="B30" s="49" t="s">
        <v>228</v>
      </c>
      <c r="C30" s="50">
        <v>1807.65</v>
      </c>
      <c r="D30" s="50">
        <v>-77.5</v>
      </c>
      <c r="E30" s="50">
        <v>8500</v>
      </c>
      <c r="F30" s="50">
        <v>8545.99</v>
      </c>
      <c r="G30" s="50">
        <v>13000</v>
      </c>
    </row>
    <row r="31" spans="1:7" x14ac:dyDescent="0.25">
      <c r="A31" s="48" t="s">
        <v>229</v>
      </c>
      <c r="B31" s="49" t="s">
        <v>230</v>
      </c>
      <c r="C31" s="50">
        <v>3851.28</v>
      </c>
      <c r="D31" s="50">
        <v>5439.33</v>
      </c>
      <c r="E31" s="50">
        <v>5500</v>
      </c>
      <c r="F31" s="50">
        <v>3099.79</v>
      </c>
      <c r="G31" s="50">
        <v>5000</v>
      </c>
    </row>
    <row r="32" spans="1:7" x14ac:dyDescent="0.25">
      <c r="A32" s="48" t="s">
        <v>231</v>
      </c>
      <c r="B32" s="49" t="s">
        <v>232</v>
      </c>
      <c r="C32" s="50">
        <v>0</v>
      </c>
      <c r="D32" s="50">
        <v>0</v>
      </c>
      <c r="E32" s="50">
        <v>500</v>
      </c>
      <c r="F32" s="50">
        <v>0</v>
      </c>
      <c r="G32" s="50">
        <v>100</v>
      </c>
    </row>
    <row r="33" spans="1:7" x14ac:dyDescent="0.25">
      <c r="A33" s="48" t="s">
        <v>233</v>
      </c>
      <c r="B33" s="49" t="s">
        <v>234</v>
      </c>
      <c r="C33" s="50">
        <v>921.76</v>
      </c>
      <c r="D33" s="50">
        <v>482.42</v>
      </c>
      <c r="E33" s="50">
        <v>650</v>
      </c>
      <c r="F33" s="50">
        <v>441.92</v>
      </c>
      <c r="G33" s="50">
        <v>500</v>
      </c>
    </row>
    <row r="34" spans="1:7" x14ac:dyDescent="0.25">
      <c r="A34" s="48" t="s">
        <v>235</v>
      </c>
      <c r="B34" s="49" t="s">
        <v>183</v>
      </c>
      <c r="C34" s="50">
        <v>0</v>
      </c>
      <c r="D34" s="50">
        <v>0</v>
      </c>
      <c r="E34" s="50">
        <v>100</v>
      </c>
      <c r="F34" s="50">
        <v>0</v>
      </c>
      <c r="G34" s="50">
        <v>0</v>
      </c>
    </row>
    <row r="35" spans="1:7" x14ac:dyDescent="0.25">
      <c r="A35" s="48" t="s">
        <v>236</v>
      </c>
      <c r="B35" s="49" t="s">
        <v>237</v>
      </c>
      <c r="C35" s="50">
        <v>40.51</v>
      </c>
      <c r="D35" s="50">
        <v>518.89</v>
      </c>
      <c r="E35" s="50">
        <v>500</v>
      </c>
      <c r="F35" s="50">
        <v>59.72</v>
      </c>
      <c r="G35" s="50">
        <v>250</v>
      </c>
    </row>
    <row r="36" spans="1:7" x14ac:dyDescent="0.25">
      <c r="A36" s="48" t="s">
        <v>238</v>
      </c>
      <c r="B36" s="49" t="s">
        <v>239</v>
      </c>
      <c r="C36" s="50">
        <v>1000</v>
      </c>
      <c r="D36" s="50">
        <v>0</v>
      </c>
      <c r="E36" s="50">
        <v>1000</v>
      </c>
      <c r="F36" s="50">
        <v>1000</v>
      </c>
      <c r="G36" s="50">
        <f t="shared" si="0"/>
        <v>1000</v>
      </c>
    </row>
    <row r="37" spans="1:7" x14ac:dyDescent="0.25">
      <c r="A37" s="48" t="s">
        <v>240</v>
      </c>
      <c r="B37" s="49" t="s">
        <v>241</v>
      </c>
      <c r="C37" s="50">
        <v>5000</v>
      </c>
      <c r="D37" s="50">
        <v>5000</v>
      </c>
      <c r="E37" s="50">
        <v>5000</v>
      </c>
      <c r="F37" s="50">
        <v>5000</v>
      </c>
      <c r="G37" s="50">
        <f t="shared" si="0"/>
        <v>5000</v>
      </c>
    </row>
    <row r="38" spans="1:7" x14ac:dyDescent="0.25">
      <c r="A38" s="48" t="s">
        <v>494</v>
      </c>
      <c r="B38" s="49" t="s">
        <v>495</v>
      </c>
      <c r="C38" s="50"/>
      <c r="D38" s="50"/>
      <c r="E38" s="50"/>
      <c r="F38" s="50">
        <v>0</v>
      </c>
      <c r="G38" s="50">
        <v>5000</v>
      </c>
    </row>
    <row r="39" spans="1:7" x14ac:dyDescent="0.25">
      <c r="A39" s="48" t="s">
        <v>242</v>
      </c>
      <c r="B39" s="52" t="s">
        <v>243</v>
      </c>
      <c r="C39" s="53">
        <v>3019.46</v>
      </c>
      <c r="D39" s="53">
        <v>2636.97</v>
      </c>
      <c r="E39" s="53">
        <v>3000</v>
      </c>
      <c r="F39" s="53">
        <v>2809.48</v>
      </c>
      <c r="G39" s="53">
        <f t="shared" si="0"/>
        <v>3000</v>
      </c>
    </row>
    <row r="40" spans="1:7" x14ac:dyDescent="0.25">
      <c r="A40" s="48"/>
      <c r="B40" s="49"/>
      <c r="C40" s="50">
        <f t="shared" ref="C40:G40" si="1">SUM(C5:C39)</f>
        <v>322127.74000000005</v>
      </c>
      <c r="D40" s="50">
        <f t="shared" si="1"/>
        <v>340779.62</v>
      </c>
      <c r="E40" s="50">
        <f t="shared" si="1"/>
        <v>355696</v>
      </c>
      <c r="F40" s="50">
        <f t="shared" si="1"/>
        <v>314086.03999999998</v>
      </c>
      <c r="G40" s="50">
        <f t="shared" si="1"/>
        <v>375969</v>
      </c>
    </row>
    <row r="41" spans="1:7" x14ac:dyDescent="0.25">
      <c r="A41" s="48"/>
      <c r="B41" s="49"/>
      <c r="C41" s="50"/>
      <c r="D41" s="50"/>
      <c r="E41" s="50"/>
      <c r="F41" s="50"/>
      <c r="G41" s="50"/>
    </row>
    <row r="42" spans="1:7" x14ac:dyDescent="0.25">
      <c r="A42" s="48"/>
      <c r="B42" s="49"/>
      <c r="C42" s="50"/>
      <c r="D42" s="50"/>
      <c r="E42" s="50"/>
      <c r="F42" s="50"/>
      <c r="G42" s="50"/>
    </row>
    <row r="43" spans="1:7" x14ac:dyDescent="0.25">
      <c r="A43" s="48"/>
      <c r="B43" s="49"/>
      <c r="C43" s="50"/>
      <c r="D43" s="50"/>
      <c r="E43" s="50"/>
      <c r="F43" s="50"/>
      <c r="G43" s="50"/>
    </row>
    <row r="44" spans="1:7" x14ac:dyDescent="0.25">
      <c r="A44" s="48"/>
      <c r="B44" s="49"/>
      <c r="C44" s="50"/>
      <c r="D44" s="50"/>
      <c r="E44" s="50"/>
      <c r="F44" s="50"/>
      <c r="G44" s="50"/>
    </row>
    <row r="45" spans="1:7" x14ac:dyDescent="0.25">
      <c r="A45" s="48"/>
      <c r="B45" s="49"/>
      <c r="C45" s="50"/>
      <c r="D45" s="50"/>
      <c r="E45" s="50"/>
      <c r="F45" s="50"/>
      <c r="G45" s="50"/>
    </row>
    <row r="46" spans="1:7" x14ac:dyDescent="0.25">
      <c r="A46" s="48"/>
      <c r="B46" s="49"/>
      <c r="C46" s="50"/>
      <c r="D46" s="50"/>
      <c r="E46" s="50"/>
      <c r="F46" s="50"/>
      <c r="G46" s="50"/>
    </row>
    <row r="47" spans="1:7" x14ac:dyDescent="0.25">
      <c r="A47" s="48"/>
      <c r="B47" s="49"/>
      <c r="C47" s="50"/>
      <c r="D47" s="50"/>
      <c r="E47" s="50"/>
      <c r="F47" s="50"/>
      <c r="G47" s="50"/>
    </row>
    <row r="48" spans="1:7" x14ac:dyDescent="0.25">
      <c r="A48" s="48"/>
      <c r="B48" s="49"/>
      <c r="C48" s="50"/>
      <c r="D48" s="50"/>
      <c r="E48" s="50"/>
      <c r="F48" s="50"/>
      <c r="G48" s="50"/>
    </row>
    <row r="49" spans="1:7" x14ac:dyDescent="0.25">
      <c r="A49" s="48"/>
      <c r="B49" s="49"/>
      <c r="C49" s="50"/>
      <c r="D49" s="50"/>
      <c r="E49" s="50"/>
      <c r="F49" s="50"/>
      <c r="G49" s="50"/>
    </row>
    <row r="50" spans="1:7" x14ac:dyDescent="0.25">
      <c r="A50" s="48"/>
      <c r="B50" s="49"/>
      <c r="C50" s="50"/>
      <c r="D50" s="50"/>
      <c r="E50" s="50"/>
      <c r="F50" s="50"/>
      <c r="G50" s="50"/>
    </row>
    <row r="51" spans="1:7" x14ac:dyDescent="0.25">
      <c r="A51" s="48"/>
      <c r="B51" s="49"/>
      <c r="C51" s="50"/>
      <c r="D51" s="50"/>
      <c r="E51" s="50"/>
      <c r="F51" s="50"/>
      <c r="G51" s="50"/>
    </row>
    <row r="52" spans="1:7" x14ac:dyDescent="0.25">
      <c r="A52" s="48"/>
      <c r="B52" s="49"/>
      <c r="C52" s="50"/>
      <c r="D52" s="50"/>
      <c r="E52" s="50"/>
      <c r="F52" s="50"/>
      <c r="G52" s="50"/>
    </row>
    <row r="53" spans="1:7" x14ac:dyDescent="0.25">
      <c r="A53" s="48"/>
      <c r="B53" s="49"/>
      <c r="C53" s="50"/>
      <c r="D53" s="50"/>
      <c r="E53" s="50"/>
      <c r="F53" s="50"/>
      <c r="G53" s="50"/>
    </row>
    <row r="54" spans="1:7" x14ac:dyDescent="0.25">
      <c r="A54" s="48"/>
      <c r="B54" s="49"/>
      <c r="C54" s="50"/>
      <c r="D54" s="50"/>
      <c r="E54" s="50"/>
      <c r="F54" s="50"/>
      <c r="G54" s="50"/>
    </row>
    <row r="55" spans="1:7" x14ac:dyDescent="0.25">
      <c r="A55" s="48"/>
      <c r="B55" s="49"/>
      <c r="C55" s="50"/>
      <c r="D55" s="50"/>
      <c r="E55" s="50"/>
      <c r="F55" s="50"/>
      <c r="G55" s="50"/>
    </row>
    <row r="56" spans="1:7" x14ac:dyDescent="0.25">
      <c r="A56" s="48"/>
      <c r="B56" s="49"/>
      <c r="C56" s="50"/>
      <c r="D56" s="50"/>
      <c r="E56" s="50"/>
      <c r="F56" s="50"/>
      <c r="G56" s="50"/>
    </row>
    <row r="57" spans="1:7" x14ac:dyDescent="0.25">
      <c r="A57" s="6"/>
    </row>
    <row r="58" spans="1:7" x14ac:dyDescent="0.25">
      <c r="A58" s="6"/>
    </row>
    <row r="59" spans="1:7" x14ac:dyDescent="0.25">
      <c r="A59" s="6"/>
    </row>
    <row r="60" spans="1:7" x14ac:dyDescent="0.25">
      <c r="A60" s="6"/>
    </row>
    <row r="61" spans="1:7" x14ac:dyDescent="0.25">
      <c r="A61" s="6"/>
    </row>
    <row r="62" spans="1:7" x14ac:dyDescent="0.25">
      <c r="A62" s="6"/>
    </row>
    <row r="63" spans="1:7" x14ac:dyDescent="0.25">
      <c r="A63" s="6"/>
    </row>
    <row r="64" spans="1:7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60" spans="7:7" x14ac:dyDescent="0.25">
      <c r="G260" s="9">
        <f t="shared" ref="G260:G262" si="2">E260</f>
        <v>0</v>
      </c>
    </row>
    <row r="261" spans="7:7" x14ac:dyDescent="0.25">
      <c r="G261" s="9">
        <f t="shared" si="2"/>
        <v>0</v>
      </c>
    </row>
    <row r="262" spans="7:7" x14ac:dyDescent="0.25">
      <c r="G262" s="9">
        <f t="shared" si="2"/>
        <v>0</v>
      </c>
    </row>
    <row r="263" spans="7:7" x14ac:dyDescent="0.25">
      <c r="G263" s="9">
        <f t="shared" ref="G263" si="3">E263</f>
        <v>0</v>
      </c>
    </row>
  </sheetData>
  <mergeCells count="2">
    <mergeCell ref="E1:F1"/>
    <mergeCell ref="E2:F2"/>
  </mergeCells>
  <pageMargins left="0.25" right="0" top="0" bottom="0" header="0.25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D008C-2005-42A4-8883-38A47D3A75BA}">
  <dimension ref="A1:L19"/>
  <sheetViews>
    <sheetView zoomScaleNormal="100" workbookViewId="0">
      <selection activeCell="H1" sqref="H1:L1048576"/>
    </sheetView>
  </sheetViews>
  <sheetFormatPr defaultRowHeight="15" x14ac:dyDescent="0.25"/>
  <cols>
    <col min="1" max="1" width="16" style="5" bestFit="1" customWidth="1"/>
    <col min="2" max="2" width="33" customWidth="1"/>
    <col min="3" max="3" width="13.140625" style="9" customWidth="1"/>
    <col min="4" max="4" width="12.7109375" style="9" customWidth="1"/>
    <col min="5" max="6" width="14.7109375" style="9" customWidth="1"/>
    <col min="7" max="7" width="14" style="9" customWidth="1"/>
    <col min="8" max="12" width="14.7109375" style="9" customWidth="1"/>
  </cols>
  <sheetData>
    <row r="1" spans="1:12" x14ac:dyDescent="0.25">
      <c r="A1" s="3" t="s">
        <v>496</v>
      </c>
      <c r="B1" s="1"/>
      <c r="C1" s="10"/>
      <c r="D1" s="10"/>
      <c r="E1" s="58"/>
      <c r="F1" s="58"/>
      <c r="G1" s="10" t="s">
        <v>470</v>
      </c>
      <c r="H1" s="7"/>
      <c r="I1" s="7"/>
      <c r="J1" s="7"/>
      <c r="K1" s="7"/>
      <c r="L1" s="7"/>
    </row>
    <row r="2" spans="1:12" x14ac:dyDescent="0.25">
      <c r="A2" s="3"/>
      <c r="B2" s="1"/>
      <c r="C2" s="10" t="s">
        <v>466</v>
      </c>
      <c r="D2" s="10" t="s">
        <v>467</v>
      </c>
      <c r="E2" s="58" t="s">
        <v>468</v>
      </c>
      <c r="F2" s="58"/>
      <c r="G2" s="10" t="s">
        <v>471</v>
      </c>
      <c r="H2" s="7"/>
      <c r="I2" s="7"/>
      <c r="J2" s="7"/>
      <c r="K2" s="7"/>
      <c r="L2" s="7"/>
    </row>
    <row r="3" spans="1:12" x14ac:dyDescent="0.25">
      <c r="A3" s="4" t="s">
        <v>0</v>
      </c>
      <c r="B3" s="2" t="s">
        <v>1</v>
      </c>
      <c r="C3" s="11" t="s">
        <v>3</v>
      </c>
      <c r="D3" s="11" t="s">
        <v>3</v>
      </c>
      <c r="E3" s="11" t="s">
        <v>2</v>
      </c>
      <c r="F3" s="11" t="s">
        <v>3</v>
      </c>
      <c r="G3" s="11" t="s">
        <v>2</v>
      </c>
      <c r="H3" s="8"/>
      <c r="I3" s="8"/>
      <c r="J3" s="8"/>
      <c r="K3" s="8"/>
      <c r="L3" s="8"/>
    </row>
    <row r="5" spans="1:12" x14ac:dyDescent="0.25">
      <c r="A5" s="6" t="s">
        <v>244</v>
      </c>
      <c r="B5" t="s">
        <v>245</v>
      </c>
      <c r="C5" s="9">
        <v>37637.230000000003</v>
      </c>
      <c r="D5" s="9">
        <v>35911.68</v>
      </c>
      <c r="E5" s="9">
        <v>43976</v>
      </c>
      <c r="F5" s="36">
        <v>34946.660000000003</v>
      </c>
      <c r="G5" s="9">
        <v>45200</v>
      </c>
    </row>
    <row r="6" spans="1:12" x14ac:dyDescent="0.25">
      <c r="A6" s="6" t="s">
        <v>246</v>
      </c>
      <c r="B6" t="s">
        <v>191</v>
      </c>
      <c r="C6" s="9">
        <v>2648.01</v>
      </c>
      <c r="D6" s="9">
        <v>2747.29</v>
      </c>
      <c r="E6" s="9">
        <v>3365</v>
      </c>
      <c r="F6" s="36">
        <v>2673.4</v>
      </c>
      <c r="G6" s="9">
        <v>3455</v>
      </c>
    </row>
    <row r="7" spans="1:12" x14ac:dyDescent="0.25">
      <c r="A7" s="6" t="s">
        <v>247</v>
      </c>
      <c r="B7" t="s">
        <v>159</v>
      </c>
      <c r="C7" s="9">
        <v>1054.0999999999999</v>
      </c>
      <c r="D7" s="9">
        <v>1777.93</v>
      </c>
      <c r="E7" s="9">
        <v>2090</v>
      </c>
      <c r="F7" s="36">
        <v>1701.56</v>
      </c>
      <c r="G7" s="9">
        <v>2120</v>
      </c>
    </row>
    <row r="8" spans="1:12" x14ac:dyDescent="0.25">
      <c r="A8" s="6" t="s">
        <v>248</v>
      </c>
      <c r="B8" t="s">
        <v>161</v>
      </c>
      <c r="C8" s="9">
        <v>5456.53</v>
      </c>
      <c r="D8" s="9">
        <v>86.98</v>
      </c>
      <c r="E8" s="9">
        <v>8571</v>
      </c>
      <c r="F8" s="36">
        <v>97.6</v>
      </c>
      <c r="G8" s="9">
        <v>100</v>
      </c>
    </row>
    <row r="9" spans="1:12" x14ac:dyDescent="0.25">
      <c r="A9" s="6" t="s">
        <v>249</v>
      </c>
      <c r="B9" t="s">
        <v>163</v>
      </c>
      <c r="C9" s="9">
        <v>734.08</v>
      </c>
      <c r="D9" s="9">
        <v>0</v>
      </c>
      <c r="E9" s="9">
        <v>850</v>
      </c>
      <c r="F9" s="36">
        <v>0</v>
      </c>
      <c r="G9" s="9">
        <v>250</v>
      </c>
    </row>
    <row r="10" spans="1:12" x14ac:dyDescent="0.25">
      <c r="A10" s="6" t="s">
        <v>250</v>
      </c>
      <c r="B10" t="s">
        <v>165</v>
      </c>
      <c r="C10" s="9">
        <v>136.9</v>
      </c>
      <c r="D10" s="9">
        <v>56.5</v>
      </c>
      <c r="E10" s="9">
        <v>300</v>
      </c>
      <c r="F10" s="36">
        <v>0</v>
      </c>
      <c r="G10" s="9">
        <v>200</v>
      </c>
    </row>
    <row r="11" spans="1:12" x14ac:dyDescent="0.25">
      <c r="A11" s="6" t="s">
        <v>251</v>
      </c>
      <c r="B11" t="s">
        <v>169</v>
      </c>
      <c r="C11" s="9">
        <v>2610</v>
      </c>
      <c r="D11" s="9">
        <v>2610</v>
      </c>
      <c r="E11" s="9">
        <v>2700</v>
      </c>
      <c r="F11" s="36">
        <v>0</v>
      </c>
      <c r="G11" s="9">
        <v>2650</v>
      </c>
    </row>
    <row r="12" spans="1:12" x14ac:dyDescent="0.25">
      <c r="A12" s="6" t="s">
        <v>252</v>
      </c>
      <c r="B12" t="s">
        <v>173</v>
      </c>
      <c r="C12" s="9">
        <v>69.430000000000007</v>
      </c>
      <c r="D12" s="9">
        <v>70.72</v>
      </c>
      <c r="E12" s="9">
        <v>100</v>
      </c>
      <c r="F12" s="36">
        <v>88.15</v>
      </c>
      <c r="G12" s="9">
        <f t="shared" ref="G12:G17" si="0">E12</f>
        <v>100</v>
      </c>
    </row>
    <row r="13" spans="1:12" x14ac:dyDescent="0.25">
      <c r="A13" s="6" t="s">
        <v>253</v>
      </c>
      <c r="B13" t="s">
        <v>254</v>
      </c>
      <c r="C13" s="9">
        <v>4499.79</v>
      </c>
      <c r="D13" s="9">
        <v>5316.83</v>
      </c>
      <c r="E13" s="9">
        <v>7500</v>
      </c>
      <c r="F13" s="36">
        <v>20443.310000000001</v>
      </c>
      <c r="G13" s="9">
        <f t="shared" si="0"/>
        <v>7500</v>
      </c>
    </row>
    <row r="14" spans="1:12" x14ac:dyDescent="0.25">
      <c r="A14" s="6" t="s">
        <v>255</v>
      </c>
      <c r="B14" t="s">
        <v>256</v>
      </c>
      <c r="C14" s="9">
        <v>0</v>
      </c>
      <c r="D14" s="9">
        <v>0</v>
      </c>
      <c r="E14" s="9">
        <v>200</v>
      </c>
      <c r="F14" s="36">
        <v>0</v>
      </c>
      <c r="G14" s="9">
        <f t="shared" si="0"/>
        <v>200</v>
      </c>
    </row>
    <row r="15" spans="1:12" x14ac:dyDescent="0.25">
      <c r="A15" s="6" t="s">
        <v>257</v>
      </c>
      <c r="B15" t="s">
        <v>181</v>
      </c>
      <c r="C15" s="9">
        <v>1355</v>
      </c>
      <c r="D15" s="9">
        <v>0</v>
      </c>
      <c r="E15" s="9">
        <v>1500</v>
      </c>
      <c r="F15" s="36">
        <v>250</v>
      </c>
      <c r="G15" s="9">
        <v>500</v>
      </c>
    </row>
    <row r="16" spans="1:12" x14ac:dyDescent="0.25">
      <c r="A16" s="6" t="s">
        <v>258</v>
      </c>
      <c r="B16" t="s">
        <v>259</v>
      </c>
      <c r="C16" s="9">
        <v>510</v>
      </c>
      <c r="D16" s="9">
        <v>816</v>
      </c>
      <c r="E16" s="9">
        <v>750</v>
      </c>
      <c r="F16" s="36">
        <v>648</v>
      </c>
      <c r="G16" s="9">
        <v>850</v>
      </c>
    </row>
    <row r="17" spans="1:7" x14ac:dyDescent="0.25">
      <c r="A17" s="6" t="s">
        <v>260</v>
      </c>
      <c r="B17" t="s">
        <v>261</v>
      </c>
      <c r="C17" s="14">
        <v>61578.05</v>
      </c>
      <c r="D17" s="14">
        <v>26007.88</v>
      </c>
      <c r="E17" s="14">
        <v>55000</v>
      </c>
      <c r="F17" s="14">
        <v>43952.17</v>
      </c>
      <c r="G17" s="14">
        <f t="shared" si="0"/>
        <v>55000</v>
      </c>
    </row>
    <row r="18" spans="1:7" x14ac:dyDescent="0.25">
      <c r="C18" s="9">
        <f>SUM(C5:C17)</f>
        <v>118289.12000000001</v>
      </c>
      <c r="D18" s="9">
        <f t="shared" ref="D18:G18" si="1">SUM(D5:D17)</f>
        <v>75401.810000000012</v>
      </c>
      <c r="E18" s="9">
        <f t="shared" si="1"/>
        <v>126902</v>
      </c>
      <c r="F18" s="36">
        <f t="shared" si="1"/>
        <v>104800.85</v>
      </c>
      <c r="G18" s="9">
        <f t="shared" si="1"/>
        <v>118125</v>
      </c>
    </row>
    <row r="19" spans="1:7" x14ac:dyDescent="0.25">
      <c r="F19" s="33" t="s">
        <v>479</v>
      </c>
    </row>
  </sheetData>
  <mergeCells count="2">
    <mergeCell ref="E1:F1"/>
    <mergeCell ref="E2:F2"/>
  </mergeCells>
  <pageMargins left="0.25" right="0" top="8.3333332999999996E-2" bottom="0" header="0.25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273D-410E-4372-83B4-CAF7D1ED0A93}">
  <dimension ref="A1:G38"/>
  <sheetViews>
    <sheetView zoomScaleNormal="100" workbookViewId="0">
      <selection activeCell="H1" sqref="H1:J1048576"/>
    </sheetView>
  </sheetViews>
  <sheetFormatPr defaultRowHeight="15" x14ac:dyDescent="0.25"/>
  <cols>
    <col min="1" max="1" width="12.7109375" style="5" customWidth="1"/>
    <col min="2" max="2" width="34.140625" bestFit="1" customWidth="1"/>
    <col min="3" max="4" width="10.140625" style="9" bestFit="1" customWidth="1"/>
    <col min="5" max="5" width="11.7109375" style="9" bestFit="1" customWidth="1"/>
    <col min="6" max="6" width="10.140625" style="9" bestFit="1" customWidth="1"/>
    <col min="7" max="7" width="11.7109375" style="9" bestFit="1" customWidth="1"/>
  </cols>
  <sheetData>
    <row r="1" spans="1:7" x14ac:dyDescent="0.25">
      <c r="A1" s="3" t="s">
        <v>501</v>
      </c>
      <c r="B1" s="1"/>
      <c r="C1" s="10"/>
      <c r="D1" s="10"/>
      <c r="E1" s="58"/>
      <c r="F1" s="58"/>
      <c r="G1" s="10" t="s">
        <v>470</v>
      </c>
    </row>
    <row r="2" spans="1:7" x14ac:dyDescent="0.25">
      <c r="A2" s="3"/>
      <c r="B2" s="1"/>
      <c r="C2" s="10" t="s">
        <v>466</v>
      </c>
      <c r="D2" s="10" t="s">
        <v>467</v>
      </c>
      <c r="E2" s="58" t="s">
        <v>468</v>
      </c>
      <c r="F2" s="58"/>
      <c r="G2" s="10" t="s">
        <v>471</v>
      </c>
    </row>
    <row r="3" spans="1:7" x14ac:dyDescent="0.25">
      <c r="A3" s="4" t="s">
        <v>0</v>
      </c>
      <c r="B3" s="2" t="s">
        <v>1</v>
      </c>
      <c r="C3" s="11" t="s">
        <v>3</v>
      </c>
      <c r="D3" s="11" t="s">
        <v>3</v>
      </c>
      <c r="E3" s="11" t="s">
        <v>2</v>
      </c>
      <c r="F3" s="11" t="s">
        <v>3</v>
      </c>
      <c r="G3" s="11" t="s">
        <v>2</v>
      </c>
    </row>
    <row r="5" spans="1:7" x14ac:dyDescent="0.25">
      <c r="A5" s="6" t="s">
        <v>262</v>
      </c>
      <c r="B5" t="s">
        <v>263</v>
      </c>
      <c r="C5" s="9">
        <v>465203.49</v>
      </c>
      <c r="D5" s="9">
        <v>525349.85</v>
      </c>
      <c r="E5" s="9">
        <v>573323</v>
      </c>
      <c r="F5" s="42">
        <v>410880.24</v>
      </c>
      <c r="G5" s="9">
        <f>575500+12</f>
        <v>575512</v>
      </c>
    </row>
    <row r="6" spans="1:7" x14ac:dyDescent="0.25">
      <c r="A6" s="6" t="s">
        <v>264</v>
      </c>
      <c r="B6" t="s">
        <v>265</v>
      </c>
      <c r="C6" s="9">
        <v>4512</v>
      </c>
      <c r="D6" s="9">
        <v>15959.28</v>
      </c>
      <c r="E6" s="9">
        <v>5000</v>
      </c>
      <c r="F6" s="40">
        <v>0</v>
      </c>
      <c r="G6" s="9">
        <v>5000</v>
      </c>
    </row>
    <row r="7" spans="1:7" x14ac:dyDescent="0.25">
      <c r="A7" s="6" t="s">
        <v>266</v>
      </c>
      <c r="B7" t="s">
        <v>267</v>
      </c>
      <c r="C7" s="9">
        <v>3900</v>
      </c>
      <c r="D7" s="9">
        <v>5050</v>
      </c>
      <c r="E7" s="9">
        <v>6000</v>
      </c>
      <c r="F7" s="40">
        <v>3650</v>
      </c>
      <c r="G7" s="9">
        <v>5200</v>
      </c>
    </row>
    <row r="8" spans="1:7" x14ac:dyDescent="0.25">
      <c r="A8" s="6" t="s">
        <v>268</v>
      </c>
      <c r="B8" t="s">
        <v>269</v>
      </c>
      <c r="C8" s="9">
        <v>4083.38</v>
      </c>
      <c r="D8" s="9">
        <v>9503.7099999999991</v>
      </c>
      <c r="E8" s="9">
        <v>5000</v>
      </c>
      <c r="F8" s="40">
        <v>2631.37</v>
      </c>
      <c r="G8" s="9">
        <v>5000</v>
      </c>
    </row>
    <row r="9" spans="1:7" x14ac:dyDescent="0.25">
      <c r="A9" s="6" t="s">
        <v>270</v>
      </c>
      <c r="B9" t="s">
        <v>271</v>
      </c>
      <c r="C9" s="9">
        <v>577</v>
      </c>
      <c r="D9" s="9">
        <v>553.91999999999996</v>
      </c>
      <c r="E9" s="9">
        <v>1000</v>
      </c>
      <c r="F9" s="40">
        <v>0</v>
      </c>
      <c r="G9" s="9">
        <v>0</v>
      </c>
    </row>
    <row r="10" spans="1:7" x14ac:dyDescent="0.25">
      <c r="A10" s="6" t="s">
        <v>272</v>
      </c>
      <c r="B10" t="s">
        <v>191</v>
      </c>
      <c r="C10" s="9">
        <v>34067.29</v>
      </c>
      <c r="D10" s="9">
        <v>38190.269999999997</v>
      </c>
      <c r="E10" s="9">
        <v>44242</v>
      </c>
      <c r="F10" s="40">
        <v>31818.5</v>
      </c>
      <c r="G10" s="9">
        <v>44500</v>
      </c>
    </row>
    <row r="11" spans="1:7" x14ac:dyDescent="0.25">
      <c r="A11" s="6" t="s">
        <v>273</v>
      </c>
      <c r="B11" t="s">
        <v>159</v>
      </c>
      <c r="C11" s="9">
        <v>17973.09</v>
      </c>
      <c r="D11" s="9">
        <v>29212.26</v>
      </c>
      <c r="E11" s="9">
        <v>31710</v>
      </c>
      <c r="F11" s="40">
        <v>25243.94</v>
      </c>
      <c r="G11" s="9">
        <v>31500</v>
      </c>
    </row>
    <row r="12" spans="1:7" x14ac:dyDescent="0.25">
      <c r="A12" s="6" t="s">
        <v>274</v>
      </c>
      <c r="B12" t="s">
        <v>161</v>
      </c>
      <c r="C12" s="9">
        <v>52913.51</v>
      </c>
      <c r="D12" s="9">
        <v>51328.62</v>
      </c>
      <c r="E12" s="9">
        <v>85705</v>
      </c>
      <c r="F12" s="40">
        <v>58713.23</v>
      </c>
      <c r="G12" s="9">
        <v>77000</v>
      </c>
    </row>
    <row r="13" spans="1:7" x14ac:dyDescent="0.25">
      <c r="A13" s="6" t="s">
        <v>275</v>
      </c>
      <c r="B13" t="s">
        <v>276</v>
      </c>
      <c r="C13" s="9">
        <v>620.64</v>
      </c>
      <c r="D13" s="9">
        <v>0</v>
      </c>
      <c r="E13" s="9">
        <v>650</v>
      </c>
      <c r="F13" s="40">
        <v>0</v>
      </c>
      <c r="G13" s="9">
        <v>500</v>
      </c>
    </row>
    <row r="14" spans="1:7" x14ac:dyDescent="0.25">
      <c r="A14" s="6" t="s">
        <v>277</v>
      </c>
      <c r="B14" t="s">
        <v>163</v>
      </c>
      <c r="C14" s="9">
        <v>1094.07</v>
      </c>
      <c r="D14" s="9">
        <v>608.66</v>
      </c>
      <c r="E14" s="9">
        <v>1330.94</v>
      </c>
      <c r="F14" s="40">
        <v>851.97</v>
      </c>
      <c r="G14" s="9">
        <v>1000</v>
      </c>
    </row>
    <row r="15" spans="1:7" x14ac:dyDescent="0.25">
      <c r="A15" s="6" t="s">
        <v>278</v>
      </c>
      <c r="B15" t="s">
        <v>200</v>
      </c>
      <c r="C15" s="9">
        <v>1678.23</v>
      </c>
      <c r="D15" s="9">
        <v>2122.0500000000002</v>
      </c>
      <c r="E15" s="9">
        <v>1869.06</v>
      </c>
      <c r="F15" s="41">
        <v>3541.33</v>
      </c>
      <c r="G15" s="9">
        <v>2000</v>
      </c>
    </row>
    <row r="16" spans="1:7" x14ac:dyDescent="0.25">
      <c r="A16" s="6" t="s">
        <v>279</v>
      </c>
      <c r="B16" t="s">
        <v>203</v>
      </c>
      <c r="C16" s="9">
        <v>6224.91</v>
      </c>
      <c r="D16" s="9">
        <v>8161.97</v>
      </c>
      <c r="E16" s="9">
        <v>7500</v>
      </c>
      <c r="F16" s="41">
        <v>2518.12</v>
      </c>
      <c r="G16" s="9">
        <v>3500</v>
      </c>
    </row>
    <row r="17" spans="1:7" x14ac:dyDescent="0.25">
      <c r="A17" s="6" t="s">
        <v>280</v>
      </c>
      <c r="B17" t="s">
        <v>167</v>
      </c>
      <c r="C17" s="9">
        <v>12314.9</v>
      </c>
      <c r="D17" s="9">
        <v>6393.41</v>
      </c>
      <c r="E17" s="9">
        <v>9000</v>
      </c>
      <c r="F17" s="41">
        <v>5408.15</v>
      </c>
      <c r="G17" s="9">
        <v>7000</v>
      </c>
    </row>
    <row r="18" spans="1:7" x14ac:dyDescent="0.25">
      <c r="A18" s="6" t="s">
        <v>281</v>
      </c>
      <c r="B18" t="s">
        <v>169</v>
      </c>
      <c r="C18" s="9">
        <v>29493.37</v>
      </c>
      <c r="D18" s="9">
        <v>40287.879999999997</v>
      </c>
      <c r="E18" s="9">
        <v>55000</v>
      </c>
      <c r="F18" s="41">
        <v>16141.72</v>
      </c>
      <c r="G18" s="9">
        <v>35000</v>
      </c>
    </row>
    <row r="19" spans="1:7" x14ac:dyDescent="0.25">
      <c r="A19" s="6" t="s">
        <v>282</v>
      </c>
      <c r="B19" t="s">
        <v>213</v>
      </c>
      <c r="C19" s="9">
        <v>9999</v>
      </c>
      <c r="D19" s="9">
        <v>9198.8700000000008</v>
      </c>
      <c r="E19" s="9">
        <v>10100</v>
      </c>
      <c r="F19" s="41">
        <v>10091.11</v>
      </c>
      <c r="G19" s="9">
        <v>11000</v>
      </c>
    </row>
    <row r="20" spans="1:7" x14ac:dyDescent="0.25">
      <c r="A20" s="6" t="s">
        <v>283</v>
      </c>
      <c r="B20" t="s">
        <v>173</v>
      </c>
      <c r="C20" s="9">
        <v>9881.89</v>
      </c>
      <c r="D20" s="9">
        <v>10066.07</v>
      </c>
      <c r="E20" s="9">
        <v>12000</v>
      </c>
      <c r="F20" s="41">
        <v>12000</v>
      </c>
      <c r="G20" s="9">
        <v>12000</v>
      </c>
    </row>
    <row r="21" spans="1:7" x14ac:dyDescent="0.25">
      <c r="A21" s="6" t="s">
        <v>284</v>
      </c>
      <c r="B21" t="s">
        <v>216</v>
      </c>
      <c r="C21" s="9">
        <v>50</v>
      </c>
      <c r="D21" s="9">
        <v>0</v>
      </c>
      <c r="E21" s="9">
        <v>300</v>
      </c>
      <c r="F21" s="41">
        <v>0</v>
      </c>
      <c r="G21" s="9">
        <v>100</v>
      </c>
    </row>
    <row r="22" spans="1:7" x14ac:dyDescent="0.25">
      <c r="A22" s="6" t="s">
        <v>285</v>
      </c>
      <c r="B22" t="s">
        <v>286</v>
      </c>
      <c r="C22" s="9">
        <v>600</v>
      </c>
      <c r="D22" s="9">
        <v>0</v>
      </c>
      <c r="E22" s="9">
        <v>1000</v>
      </c>
      <c r="F22" s="41">
        <v>210</v>
      </c>
      <c r="G22" s="9">
        <v>500</v>
      </c>
    </row>
    <row r="23" spans="1:7" x14ac:dyDescent="0.25">
      <c r="A23" s="6" t="s">
        <v>287</v>
      </c>
      <c r="B23" t="s">
        <v>181</v>
      </c>
      <c r="C23" s="9">
        <v>5847.54</v>
      </c>
      <c r="D23" s="9">
        <v>3732.89</v>
      </c>
      <c r="E23" s="9">
        <v>6000</v>
      </c>
      <c r="F23" s="41">
        <v>3732.17</v>
      </c>
      <c r="G23" s="9">
        <v>4000</v>
      </c>
    </row>
    <row r="24" spans="1:7" x14ac:dyDescent="0.25">
      <c r="A24" s="6" t="s">
        <v>288</v>
      </c>
      <c r="B24" t="s">
        <v>289</v>
      </c>
      <c r="C24" s="9">
        <v>750</v>
      </c>
      <c r="D24" s="9">
        <v>0</v>
      </c>
      <c r="E24" s="9">
        <v>750</v>
      </c>
      <c r="F24" s="41">
        <v>175</v>
      </c>
      <c r="G24" s="9">
        <v>750</v>
      </c>
    </row>
    <row r="25" spans="1:7" x14ac:dyDescent="0.25">
      <c r="A25" s="6" t="s">
        <v>290</v>
      </c>
      <c r="B25" t="s">
        <v>291</v>
      </c>
      <c r="C25" s="9">
        <v>0</v>
      </c>
      <c r="D25" s="9">
        <v>0</v>
      </c>
      <c r="E25" s="9">
        <v>16175</v>
      </c>
      <c r="F25" s="41">
        <v>16166.68</v>
      </c>
      <c r="G25" s="9">
        <v>21000</v>
      </c>
    </row>
    <row r="26" spans="1:7" x14ac:dyDescent="0.25">
      <c r="A26" s="6" t="s">
        <v>292</v>
      </c>
      <c r="B26" t="s">
        <v>293</v>
      </c>
      <c r="C26" s="9">
        <v>0</v>
      </c>
      <c r="D26" s="9">
        <v>0</v>
      </c>
      <c r="E26" s="9">
        <v>250</v>
      </c>
      <c r="F26" s="41">
        <v>0</v>
      </c>
      <c r="G26" s="9">
        <v>100</v>
      </c>
    </row>
    <row r="27" spans="1:7" x14ac:dyDescent="0.25">
      <c r="A27" s="6" t="s">
        <v>294</v>
      </c>
      <c r="B27" t="s">
        <v>295</v>
      </c>
      <c r="C27" s="9">
        <v>80775</v>
      </c>
      <c r="D27" s="9">
        <v>65291.5</v>
      </c>
      <c r="E27" s="9">
        <v>100000</v>
      </c>
      <c r="F27" s="41">
        <v>45915</v>
      </c>
      <c r="G27" s="9">
        <v>85000</v>
      </c>
    </row>
    <row r="28" spans="1:7" x14ac:dyDescent="0.25">
      <c r="A28" s="6" t="s">
        <v>296</v>
      </c>
      <c r="B28" t="s">
        <v>297</v>
      </c>
      <c r="C28" s="9">
        <v>1493.03</v>
      </c>
      <c r="D28" s="9">
        <v>825</v>
      </c>
      <c r="E28" s="9">
        <v>1000</v>
      </c>
      <c r="F28" s="41">
        <v>496.28</v>
      </c>
      <c r="G28" s="9">
        <v>1000</v>
      </c>
    </row>
    <row r="29" spans="1:7" x14ac:dyDescent="0.25">
      <c r="A29" s="6" t="s">
        <v>298</v>
      </c>
      <c r="B29" t="s">
        <v>299</v>
      </c>
      <c r="C29" s="9">
        <v>108.46</v>
      </c>
      <c r="D29" s="9">
        <v>347.42</v>
      </c>
      <c r="E29" s="9">
        <v>350</v>
      </c>
      <c r="F29" s="41">
        <v>360.02</v>
      </c>
      <c r="G29" s="9">
        <v>400</v>
      </c>
    </row>
    <row r="30" spans="1:7" x14ac:dyDescent="0.25">
      <c r="A30" s="6" t="s">
        <v>300</v>
      </c>
      <c r="B30" t="s">
        <v>301</v>
      </c>
      <c r="C30" s="9">
        <v>28577.19</v>
      </c>
      <c r="D30" s="9">
        <v>826.5</v>
      </c>
      <c r="E30" s="9">
        <v>1388.98</v>
      </c>
      <c r="F30" s="41">
        <v>11824.46</v>
      </c>
      <c r="G30" s="9">
        <v>100000</v>
      </c>
    </row>
    <row r="31" spans="1:7" x14ac:dyDescent="0.25">
      <c r="A31" s="6" t="s">
        <v>302</v>
      </c>
      <c r="B31" t="s">
        <v>183</v>
      </c>
      <c r="C31" s="9">
        <v>23588.29</v>
      </c>
      <c r="D31" s="9">
        <v>23214.34</v>
      </c>
      <c r="E31" s="9">
        <v>28000</v>
      </c>
      <c r="F31" s="41">
        <v>26593.51</v>
      </c>
      <c r="G31" s="9">
        <v>32000</v>
      </c>
    </row>
    <row r="32" spans="1:7" x14ac:dyDescent="0.25">
      <c r="A32" s="6" t="s">
        <v>303</v>
      </c>
      <c r="B32" t="s">
        <v>185</v>
      </c>
      <c r="C32" s="9">
        <v>16459.75</v>
      </c>
      <c r="D32" s="9">
        <v>19260.349999999999</v>
      </c>
      <c r="E32" s="9">
        <v>15000</v>
      </c>
      <c r="F32" s="41">
        <v>15176.01</v>
      </c>
      <c r="G32" s="9">
        <v>15000</v>
      </c>
    </row>
    <row r="33" spans="1:7" x14ac:dyDescent="0.25">
      <c r="A33" s="6" t="s">
        <v>304</v>
      </c>
      <c r="B33" t="s">
        <v>237</v>
      </c>
      <c r="C33" s="9">
        <v>322.06</v>
      </c>
      <c r="D33" s="9">
        <v>318.81</v>
      </c>
      <c r="E33" s="9">
        <v>2000</v>
      </c>
      <c r="F33" s="41">
        <v>1140.29</v>
      </c>
      <c r="G33" s="9">
        <v>2000</v>
      </c>
    </row>
    <row r="34" spans="1:7" x14ac:dyDescent="0.25">
      <c r="A34" s="6" t="s">
        <v>305</v>
      </c>
      <c r="B34" t="s">
        <v>306</v>
      </c>
      <c r="C34" s="9">
        <v>40622.199999999997</v>
      </c>
      <c r="D34" s="9">
        <v>2924.1</v>
      </c>
      <c r="E34" s="9">
        <v>4436.0200000000004</v>
      </c>
      <c r="F34" s="41">
        <v>10067.85</v>
      </c>
      <c r="G34" s="9">
        <v>4500</v>
      </c>
    </row>
    <row r="35" spans="1:7" s="34" customFormat="1" x14ac:dyDescent="0.25">
      <c r="A35" s="6" t="s">
        <v>507</v>
      </c>
      <c r="B35" s="34" t="s">
        <v>508</v>
      </c>
      <c r="C35" s="47"/>
      <c r="D35" s="47"/>
      <c r="E35" s="47"/>
      <c r="F35" s="47"/>
      <c r="G35" s="47">
        <v>4000</v>
      </c>
    </row>
    <row r="36" spans="1:7" x14ac:dyDescent="0.25">
      <c r="A36" s="6" t="s">
        <v>307</v>
      </c>
      <c r="B36" t="s">
        <v>308</v>
      </c>
      <c r="C36" s="9">
        <v>3000</v>
      </c>
      <c r="D36" s="9">
        <v>0</v>
      </c>
      <c r="E36" s="9">
        <v>3000</v>
      </c>
      <c r="F36" s="41">
        <v>0</v>
      </c>
      <c r="G36" s="9">
        <v>0</v>
      </c>
    </row>
    <row r="37" spans="1:7" x14ac:dyDescent="0.25">
      <c r="A37" s="6" t="s">
        <v>309</v>
      </c>
      <c r="B37" t="s">
        <v>310</v>
      </c>
      <c r="C37" s="14">
        <v>9329.6299999999992</v>
      </c>
      <c r="D37" s="14">
        <v>6290.18</v>
      </c>
      <c r="E37" s="14">
        <v>800</v>
      </c>
      <c r="F37" s="14">
        <v>194.84</v>
      </c>
      <c r="G37" s="14">
        <v>400</v>
      </c>
    </row>
    <row r="38" spans="1:7" x14ac:dyDescent="0.25">
      <c r="C38" s="9">
        <f>SUM(C5:C37)</f>
        <v>866059.92</v>
      </c>
      <c r="D38" s="9">
        <f t="shared" ref="D38:G38" si="0">SUM(D5:D37)</f>
        <v>875017.91000000015</v>
      </c>
      <c r="E38" s="9">
        <f t="shared" si="0"/>
        <v>1029880</v>
      </c>
      <c r="F38" s="41">
        <f>SUM(F5:F37)</f>
        <v>715541.79</v>
      </c>
      <c r="G38" s="9">
        <f t="shared" si="0"/>
        <v>1086462</v>
      </c>
    </row>
  </sheetData>
  <mergeCells count="2">
    <mergeCell ref="E1:F1"/>
    <mergeCell ref="E2:F2"/>
  </mergeCells>
  <pageMargins left="0.25" right="0" top="8.3333332999999996E-2" bottom="0" header="0.25" footer="0.3"/>
  <pageSetup paperSize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E0314-F62B-4B2B-BBAE-6AB89724EE14}">
  <dimension ref="A1:M25"/>
  <sheetViews>
    <sheetView zoomScaleNormal="100" workbookViewId="0">
      <selection activeCell="H1" sqref="H1:K1048576"/>
    </sheetView>
  </sheetViews>
  <sheetFormatPr defaultRowHeight="15" x14ac:dyDescent="0.25"/>
  <cols>
    <col min="1" max="1" width="16" style="5" bestFit="1" customWidth="1"/>
    <col min="2" max="2" width="31.28515625" customWidth="1"/>
    <col min="3" max="6" width="14.7109375" style="9" customWidth="1"/>
    <col min="7" max="7" width="14" style="9" customWidth="1"/>
    <col min="8" max="13" width="14.7109375" style="9" customWidth="1"/>
  </cols>
  <sheetData>
    <row r="1" spans="1:13" x14ac:dyDescent="0.25">
      <c r="A1" s="3" t="s">
        <v>500</v>
      </c>
      <c r="B1" s="1"/>
      <c r="C1" s="10"/>
      <c r="D1" s="10"/>
      <c r="E1" s="58"/>
      <c r="F1" s="58"/>
      <c r="G1" s="10" t="s">
        <v>470</v>
      </c>
      <c r="H1" s="7"/>
      <c r="I1" s="7"/>
      <c r="J1" s="7"/>
      <c r="K1" s="7"/>
      <c r="L1" s="7"/>
      <c r="M1" s="7"/>
    </row>
    <row r="2" spans="1:13" x14ac:dyDescent="0.25">
      <c r="A2" s="3"/>
      <c r="B2" s="1"/>
      <c r="C2" s="10" t="s">
        <v>466</v>
      </c>
      <c r="D2" s="10" t="s">
        <v>467</v>
      </c>
      <c r="E2" s="58" t="s">
        <v>468</v>
      </c>
      <c r="F2" s="58"/>
      <c r="G2" s="10" t="s">
        <v>471</v>
      </c>
      <c r="H2" s="7"/>
      <c r="I2" s="7"/>
      <c r="J2" s="7"/>
      <c r="K2" s="7"/>
      <c r="L2" s="7"/>
      <c r="M2" s="7"/>
    </row>
    <row r="3" spans="1:13" x14ac:dyDescent="0.25">
      <c r="A3" s="4" t="s">
        <v>0</v>
      </c>
      <c r="B3" s="2" t="s">
        <v>1</v>
      </c>
      <c r="C3" s="11" t="s">
        <v>3</v>
      </c>
      <c r="D3" s="11" t="s">
        <v>3</v>
      </c>
      <c r="E3" s="11" t="s">
        <v>2</v>
      </c>
      <c r="F3" s="11" t="s">
        <v>3</v>
      </c>
      <c r="G3" s="11" t="s">
        <v>2</v>
      </c>
      <c r="H3" s="8"/>
      <c r="I3" s="8"/>
      <c r="J3" s="8"/>
      <c r="K3" s="8"/>
      <c r="L3" s="8"/>
      <c r="M3" s="8"/>
    </row>
    <row r="5" spans="1:13" x14ac:dyDescent="0.25">
      <c r="A5" s="6" t="s">
        <v>311</v>
      </c>
      <c r="B5" t="s">
        <v>312</v>
      </c>
      <c r="C5" s="9">
        <v>68220.33</v>
      </c>
      <c r="D5" s="9">
        <v>48318.55</v>
      </c>
      <c r="E5" s="9">
        <v>62280</v>
      </c>
      <c r="F5" s="37">
        <v>42655.29</v>
      </c>
      <c r="G5" s="9">
        <v>65800</v>
      </c>
    </row>
    <row r="6" spans="1:13" x14ac:dyDescent="0.25">
      <c r="A6" s="6" t="s">
        <v>313</v>
      </c>
      <c r="B6" t="s">
        <v>269</v>
      </c>
      <c r="C6" s="9">
        <v>3205.06</v>
      </c>
      <c r="D6" s="9">
        <v>71.67</v>
      </c>
      <c r="E6" s="9">
        <v>4000</v>
      </c>
      <c r="F6" s="38">
        <v>954.39</v>
      </c>
      <c r="G6" s="9">
        <f t="shared" ref="G6:G21" si="0">E6</f>
        <v>4000</v>
      </c>
    </row>
    <row r="7" spans="1:13" x14ac:dyDescent="0.25">
      <c r="A7" s="6" t="s">
        <v>314</v>
      </c>
      <c r="B7" t="s">
        <v>191</v>
      </c>
      <c r="C7" s="9">
        <v>5455.4</v>
      </c>
      <c r="D7" s="9">
        <v>4067.04</v>
      </c>
      <c r="E7" s="9">
        <v>5195</v>
      </c>
      <c r="F7" s="38">
        <v>3337.34</v>
      </c>
      <c r="G7" s="9">
        <v>5462</v>
      </c>
    </row>
    <row r="8" spans="1:13" x14ac:dyDescent="0.25">
      <c r="A8" s="6" t="s">
        <v>315</v>
      </c>
      <c r="B8" t="s">
        <v>159</v>
      </c>
      <c r="C8" s="9">
        <v>2934.72</v>
      </c>
      <c r="D8" s="9">
        <v>2267.5</v>
      </c>
      <c r="E8" s="9">
        <v>3856</v>
      </c>
      <c r="F8" s="38">
        <v>2324.4699999999998</v>
      </c>
      <c r="G8" s="9">
        <v>4000</v>
      </c>
    </row>
    <row r="9" spans="1:13" x14ac:dyDescent="0.25">
      <c r="A9" s="6" t="s">
        <v>316</v>
      </c>
      <c r="B9" t="s">
        <v>317</v>
      </c>
      <c r="C9" s="9">
        <v>0</v>
      </c>
      <c r="D9" s="9">
        <v>0</v>
      </c>
      <c r="E9" s="9">
        <v>1600</v>
      </c>
      <c r="F9" s="38">
        <v>0</v>
      </c>
      <c r="G9" s="9">
        <v>1600</v>
      </c>
    </row>
    <row r="10" spans="1:13" x14ac:dyDescent="0.25">
      <c r="A10" s="6" t="s">
        <v>318</v>
      </c>
      <c r="B10" t="s">
        <v>161</v>
      </c>
      <c r="C10" s="9">
        <v>10104.26</v>
      </c>
      <c r="D10" s="9">
        <v>9242.58</v>
      </c>
      <c r="E10" s="9">
        <v>12856</v>
      </c>
      <c r="F10" s="38">
        <v>8130.33</v>
      </c>
      <c r="G10" s="9">
        <v>12550</v>
      </c>
    </row>
    <row r="11" spans="1:13" x14ac:dyDescent="0.25">
      <c r="A11" s="6" t="s">
        <v>319</v>
      </c>
      <c r="B11" t="s">
        <v>163</v>
      </c>
      <c r="C11" s="9">
        <v>0</v>
      </c>
      <c r="D11" s="9">
        <v>0</v>
      </c>
      <c r="E11" s="9">
        <v>100</v>
      </c>
      <c r="F11" s="38">
        <v>0</v>
      </c>
      <c r="G11" s="9">
        <v>0</v>
      </c>
    </row>
    <row r="12" spans="1:13" x14ac:dyDescent="0.25">
      <c r="A12" s="6" t="s">
        <v>320</v>
      </c>
      <c r="B12" t="s">
        <v>200</v>
      </c>
      <c r="C12" s="9">
        <v>149.77000000000001</v>
      </c>
      <c r="D12" s="9">
        <v>0</v>
      </c>
      <c r="E12" s="9">
        <v>100</v>
      </c>
      <c r="F12" s="38">
        <v>0</v>
      </c>
      <c r="G12" s="9">
        <v>0</v>
      </c>
    </row>
    <row r="13" spans="1:13" x14ac:dyDescent="0.25">
      <c r="A13" s="6" t="s">
        <v>321</v>
      </c>
      <c r="B13" t="s">
        <v>203</v>
      </c>
      <c r="C13" s="9">
        <v>2947.5</v>
      </c>
      <c r="D13" s="9">
        <v>2907.59</v>
      </c>
      <c r="E13" s="9">
        <v>2875</v>
      </c>
      <c r="F13" s="38">
        <v>1452.35</v>
      </c>
      <c r="G13" s="9">
        <v>2500</v>
      </c>
    </row>
    <row r="14" spans="1:13" x14ac:dyDescent="0.25">
      <c r="A14" s="6" t="s">
        <v>322</v>
      </c>
      <c r="B14" t="s">
        <v>167</v>
      </c>
      <c r="C14" s="9">
        <v>2051.91</v>
      </c>
      <c r="D14" s="9">
        <v>2934.66</v>
      </c>
      <c r="E14" s="9">
        <v>2400</v>
      </c>
      <c r="F14" s="39">
        <v>2711.29</v>
      </c>
      <c r="G14" s="9">
        <v>2800</v>
      </c>
    </row>
    <row r="15" spans="1:13" x14ac:dyDescent="0.25">
      <c r="A15" s="6" t="s">
        <v>323</v>
      </c>
      <c r="B15" t="s">
        <v>324</v>
      </c>
      <c r="C15" s="9">
        <v>5768.64</v>
      </c>
      <c r="D15" s="9">
        <v>5307.04</v>
      </c>
      <c r="E15" s="9">
        <v>5825</v>
      </c>
      <c r="F15" s="39">
        <v>5821.8</v>
      </c>
      <c r="G15" s="9">
        <v>6000</v>
      </c>
    </row>
    <row r="16" spans="1:13" x14ac:dyDescent="0.25">
      <c r="A16" s="6" t="s">
        <v>325</v>
      </c>
      <c r="B16" t="s">
        <v>173</v>
      </c>
      <c r="C16" s="9">
        <v>3819.89</v>
      </c>
      <c r="D16" s="9">
        <v>3891.09</v>
      </c>
      <c r="E16" s="9">
        <v>3900</v>
      </c>
      <c r="F16" s="39">
        <v>3056.65</v>
      </c>
      <c r="G16" s="9">
        <v>4000</v>
      </c>
    </row>
    <row r="17" spans="1:7" x14ac:dyDescent="0.25">
      <c r="A17" s="6" t="s">
        <v>326</v>
      </c>
      <c r="B17" t="s">
        <v>181</v>
      </c>
      <c r="C17" s="9">
        <v>1114.79</v>
      </c>
      <c r="D17" s="9">
        <v>3366.58</v>
      </c>
      <c r="E17" s="9">
        <v>2500</v>
      </c>
      <c r="F17" s="39">
        <v>199</v>
      </c>
      <c r="G17" s="9">
        <v>500</v>
      </c>
    </row>
    <row r="18" spans="1:7" x14ac:dyDescent="0.25">
      <c r="A18" s="6" t="s">
        <v>327</v>
      </c>
      <c r="B18" t="s">
        <v>183</v>
      </c>
      <c r="C18" s="9">
        <v>17464.96</v>
      </c>
      <c r="D18" s="9">
        <v>15837.06</v>
      </c>
      <c r="E18" s="9">
        <v>18000</v>
      </c>
      <c r="F18" s="39">
        <v>15976.44</v>
      </c>
      <c r="G18" s="9">
        <v>19000</v>
      </c>
    </row>
    <row r="19" spans="1:7" x14ac:dyDescent="0.25">
      <c r="A19" s="6" t="s">
        <v>328</v>
      </c>
      <c r="B19" t="s">
        <v>185</v>
      </c>
      <c r="C19" s="9">
        <v>3016</v>
      </c>
      <c r="D19" s="9">
        <v>205.54</v>
      </c>
      <c r="E19" s="9">
        <v>2500</v>
      </c>
      <c r="F19" s="39">
        <v>0</v>
      </c>
      <c r="G19" s="9">
        <v>1500</v>
      </c>
    </row>
    <row r="20" spans="1:7" x14ac:dyDescent="0.25">
      <c r="A20" s="6" t="s">
        <v>329</v>
      </c>
      <c r="B20" t="s">
        <v>330</v>
      </c>
      <c r="C20" s="9">
        <v>2309.25</v>
      </c>
      <c r="D20" s="9">
        <v>334.24</v>
      </c>
      <c r="E20" s="9">
        <v>2000</v>
      </c>
      <c r="F20" s="39">
        <v>290.51</v>
      </c>
      <c r="G20" s="9">
        <v>1500</v>
      </c>
    </row>
    <row r="21" spans="1:7" x14ac:dyDescent="0.25">
      <c r="A21" s="6" t="s">
        <v>331</v>
      </c>
      <c r="B21" t="s">
        <v>332</v>
      </c>
      <c r="C21" s="9">
        <v>2092.8000000000002</v>
      </c>
      <c r="D21" s="9">
        <v>1465.83</v>
      </c>
      <c r="E21" s="9">
        <v>2500</v>
      </c>
      <c r="F21" s="39">
        <v>935.78</v>
      </c>
      <c r="G21" s="9">
        <f t="shared" si="0"/>
        <v>2500</v>
      </c>
    </row>
    <row r="22" spans="1:7" x14ac:dyDescent="0.25">
      <c r="A22" s="6" t="s">
        <v>333</v>
      </c>
      <c r="B22" t="s">
        <v>334</v>
      </c>
      <c r="C22" s="9">
        <v>3894.98</v>
      </c>
      <c r="D22" s="9">
        <v>5600.33</v>
      </c>
      <c r="E22" s="9">
        <v>5000</v>
      </c>
      <c r="F22" s="39">
        <v>2910.64</v>
      </c>
      <c r="G22" s="9">
        <v>4000</v>
      </c>
    </row>
    <row r="23" spans="1:7" x14ac:dyDescent="0.25">
      <c r="A23" s="6" t="s">
        <v>335</v>
      </c>
      <c r="B23" t="s">
        <v>237</v>
      </c>
      <c r="C23" s="9">
        <v>1118.6099999999999</v>
      </c>
      <c r="D23" s="9">
        <v>583.62</v>
      </c>
      <c r="E23" s="9">
        <v>1000</v>
      </c>
      <c r="F23" s="39">
        <v>237.78</v>
      </c>
      <c r="G23" s="9">
        <v>750</v>
      </c>
    </row>
    <row r="24" spans="1:7" x14ac:dyDescent="0.25">
      <c r="A24" s="6" t="s">
        <v>336</v>
      </c>
      <c r="B24" t="s">
        <v>337</v>
      </c>
      <c r="C24" s="14">
        <v>0</v>
      </c>
      <c r="D24" s="14">
        <v>0</v>
      </c>
      <c r="E24" s="14">
        <v>5000</v>
      </c>
      <c r="F24" s="14">
        <v>0</v>
      </c>
      <c r="G24" s="14">
        <v>2700</v>
      </c>
    </row>
    <row r="25" spans="1:7" x14ac:dyDescent="0.25">
      <c r="C25" s="9">
        <f t="shared" ref="C25:G25" si="1">SUM(C5:C24)</f>
        <v>135668.86999999997</v>
      </c>
      <c r="D25" s="9">
        <f t="shared" si="1"/>
        <v>106400.92</v>
      </c>
      <c r="E25" s="9">
        <f t="shared" si="1"/>
        <v>143487</v>
      </c>
      <c r="F25" s="9">
        <f t="shared" si="1"/>
        <v>90994.06</v>
      </c>
      <c r="G25" s="9">
        <f t="shared" si="1"/>
        <v>141162</v>
      </c>
    </row>
  </sheetData>
  <mergeCells count="2">
    <mergeCell ref="E1:F1"/>
    <mergeCell ref="E2:F2"/>
  </mergeCells>
  <pageMargins left="0.25" right="0" top="8.3333332999999996E-2" bottom="0" header="0.25" footer="0.3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BD90-69A1-4CCB-B636-A03C8C4726EF}">
  <dimension ref="A1:G152"/>
  <sheetViews>
    <sheetView zoomScaleNormal="100" workbookViewId="0">
      <selection activeCell="H1" sqref="H1:J1048576"/>
    </sheetView>
  </sheetViews>
  <sheetFormatPr defaultRowHeight="15" x14ac:dyDescent="0.25"/>
  <cols>
    <col min="1" max="1" width="16" style="5" bestFit="1" customWidth="1"/>
    <col min="2" max="2" width="27.85546875" customWidth="1"/>
    <col min="3" max="6" width="14.7109375" style="9" customWidth="1"/>
    <col min="7" max="7" width="14" style="9" customWidth="1"/>
  </cols>
  <sheetData>
    <row r="1" spans="1:7" x14ac:dyDescent="0.25">
      <c r="A1" s="3" t="s">
        <v>504</v>
      </c>
      <c r="B1" s="1"/>
      <c r="C1" s="23"/>
      <c r="D1" s="23"/>
      <c r="E1" s="58"/>
      <c r="F1" s="58"/>
      <c r="G1" s="23" t="s">
        <v>470</v>
      </c>
    </row>
    <row r="2" spans="1:7" x14ac:dyDescent="0.25">
      <c r="A2" s="3"/>
      <c r="B2" s="1"/>
      <c r="C2" s="23" t="s">
        <v>466</v>
      </c>
      <c r="D2" s="23" t="s">
        <v>467</v>
      </c>
      <c r="E2" s="58" t="s">
        <v>468</v>
      </c>
      <c r="F2" s="58"/>
      <c r="G2" s="23" t="s">
        <v>471</v>
      </c>
    </row>
    <row r="3" spans="1:7" x14ac:dyDescent="0.25">
      <c r="A3" s="4" t="s">
        <v>0</v>
      </c>
      <c r="B3" s="2" t="s">
        <v>1</v>
      </c>
      <c r="C3" s="11" t="s">
        <v>3</v>
      </c>
      <c r="D3" s="11" t="s">
        <v>3</v>
      </c>
      <c r="E3" s="11" t="s">
        <v>2</v>
      </c>
      <c r="F3" s="11" t="s">
        <v>3</v>
      </c>
      <c r="G3" s="11" t="s">
        <v>2</v>
      </c>
    </row>
    <row r="5" spans="1:7" s="9" customFormat="1" x14ac:dyDescent="0.25">
      <c r="A5" s="6" t="s">
        <v>338</v>
      </c>
      <c r="B5" t="s">
        <v>339</v>
      </c>
      <c r="C5" s="9">
        <v>28617.119999999999</v>
      </c>
      <c r="D5" s="9">
        <v>33851.61</v>
      </c>
      <c r="E5" s="9">
        <v>39935</v>
      </c>
      <c r="F5" s="43">
        <v>29289.22</v>
      </c>
      <c r="G5" s="9">
        <v>37700</v>
      </c>
    </row>
    <row r="6" spans="1:7" s="9" customFormat="1" x14ac:dyDescent="0.25">
      <c r="A6" s="6" t="s">
        <v>340</v>
      </c>
      <c r="B6" t="s">
        <v>269</v>
      </c>
      <c r="C6" s="9">
        <v>2088.4499999999998</v>
      </c>
      <c r="D6" s="9">
        <v>2800.28</v>
      </c>
      <c r="E6" s="9">
        <v>1500</v>
      </c>
      <c r="F6" s="43">
        <v>3288.17</v>
      </c>
      <c r="G6" s="9">
        <v>1500</v>
      </c>
    </row>
    <row r="7" spans="1:7" s="9" customFormat="1" x14ac:dyDescent="0.25">
      <c r="A7" s="6" t="s">
        <v>341</v>
      </c>
      <c r="B7" t="s">
        <v>191</v>
      </c>
      <c r="C7" s="9">
        <v>3816.79</v>
      </c>
      <c r="D7" s="9">
        <v>3415.49</v>
      </c>
      <c r="E7" s="9">
        <v>3246</v>
      </c>
      <c r="F7" s="43">
        <v>2535.81</v>
      </c>
      <c r="G7" s="9">
        <v>3050</v>
      </c>
    </row>
    <row r="8" spans="1:7" s="9" customFormat="1" x14ac:dyDescent="0.25">
      <c r="A8" s="6" t="s">
        <v>342</v>
      </c>
      <c r="B8" t="s">
        <v>159</v>
      </c>
      <c r="C8" s="9">
        <v>1030.43</v>
      </c>
      <c r="D8" s="9">
        <v>2005.31</v>
      </c>
      <c r="E8" s="9">
        <v>2415</v>
      </c>
      <c r="F8" s="43">
        <v>1786.59</v>
      </c>
      <c r="G8" s="9">
        <v>2200</v>
      </c>
    </row>
    <row r="9" spans="1:7" s="9" customFormat="1" x14ac:dyDescent="0.25">
      <c r="A9" s="6" t="s">
        <v>343</v>
      </c>
      <c r="B9" t="s">
        <v>161</v>
      </c>
      <c r="C9" s="9">
        <v>6546.35</v>
      </c>
      <c r="D9" s="9">
        <v>6406.28</v>
      </c>
      <c r="E9" s="9">
        <v>8572</v>
      </c>
      <c r="F9" s="43">
        <v>6625.4</v>
      </c>
      <c r="G9" s="9">
        <v>8365</v>
      </c>
    </row>
    <row r="10" spans="1:7" s="9" customFormat="1" x14ac:dyDescent="0.25">
      <c r="A10" s="6" t="s">
        <v>344</v>
      </c>
      <c r="B10" t="s">
        <v>203</v>
      </c>
      <c r="C10" s="9">
        <v>432.37</v>
      </c>
      <c r="D10" s="9">
        <v>828.27</v>
      </c>
      <c r="E10" s="9">
        <v>550</v>
      </c>
      <c r="F10" s="43">
        <v>632.03</v>
      </c>
      <c r="G10" s="9">
        <f t="shared" ref="G10:G17" si="0">E10</f>
        <v>550</v>
      </c>
    </row>
    <row r="11" spans="1:7" s="9" customFormat="1" x14ac:dyDescent="0.25">
      <c r="A11" s="6" t="s">
        <v>345</v>
      </c>
      <c r="B11" t="s">
        <v>167</v>
      </c>
      <c r="C11" s="9">
        <v>572.27</v>
      </c>
      <c r="D11" s="9">
        <v>373.26</v>
      </c>
      <c r="E11" s="9">
        <v>750</v>
      </c>
      <c r="F11" s="43">
        <v>294.47000000000003</v>
      </c>
      <c r="G11" s="9">
        <v>500</v>
      </c>
    </row>
    <row r="12" spans="1:7" s="9" customFormat="1" x14ac:dyDescent="0.25">
      <c r="A12" s="6" t="s">
        <v>346</v>
      </c>
      <c r="B12" t="s">
        <v>347</v>
      </c>
      <c r="C12" s="9">
        <v>3381.98</v>
      </c>
      <c r="D12" s="9">
        <v>6636.05</v>
      </c>
      <c r="E12" s="9">
        <v>5400</v>
      </c>
      <c r="F12" s="43">
        <v>4572.4799999999996</v>
      </c>
      <c r="G12" s="9">
        <f t="shared" si="0"/>
        <v>5400</v>
      </c>
    </row>
    <row r="13" spans="1:7" s="9" customFormat="1" x14ac:dyDescent="0.25">
      <c r="A13" s="6" t="s">
        <v>348</v>
      </c>
      <c r="B13" t="s">
        <v>173</v>
      </c>
      <c r="C13" s="9">
        <v>892.22</v>
      </c>
      <c r="D13" s="9">
        <v>908.85</v>
      </c>
      <c r="E13" s="9">
        <v>910</v>
      </c>
      <c r="F13" s="43">
        <v>115.47</v>
      </c>
      <c r="G13" s="9">
        <v>200</v>
      </c>
    </row>
    <row r="14" spans="1:7" s="9" customFormat="1" x14ac:dyDescent="0.25">
      <c r="A14" s="6" t="s">
        <v>349</v>
      </c>
      <c r="B14" t="s">
        <v>183</v>
      </c>
      <c r="C14" s="9">
        <v>794.69</v>
      </c>
      <c r="D14" s="9">
        <v>885.18</v>
      </c>
      <c r="E14" s="9">
        <v>750</v>
      </c>
      <c r="F14" s="44">
        <v>693.06</v>
      </c>
      <c r="G14" s="9">
        <f t="shared" si="0"/>
        <v>750</v>
      </c>
    </row>
    <row r="15" spans="1:7" s="9" customFormat="1" x14ac:dyDescent="0.25">
      <c r="A15" s="6" t="s">
        <v>350</v>
      </c>
      <c r="B15" t="s">
        <v>185</v>
      </c>
      <c r="C15" s="9">
        <v>0</v>
      </c>
      <c r="D15" s="9">
        <v>0</v>
      </c>
      <c r="E15" s="9">
        <v>0</v>
      </c>
      <c r="F15" s="44">
        <v>140.69999999999999</v>
      </c>
      <c r="G15" s="9">
        <v>300</v>
      </c>
    </row>
    <row r="16" spans="1:7" s="9" customFormat="1" x14ac:dyDescent="0.25">
      <c r="A16" s="6" t="s">
        <v>351</v>
      </c>
      <c r="B16" t="s">
        <v>330</v>
      </c>
      <c r="C16" s="9">
        <v>812.44</v>
      </c>
      <c r="D16" s="9">
        <v>994.27</v>
      </c>
      <c r="E16" s="9">
        <v>1000</v>
      </c>
      <c r="F16" s="44">
        <v>2131.7600000000002</v>
      </c>
      <c r="G16" s="9">
        <f t="shared" si="0"/>
        <v>1000</v>
      </c>
    </row>
    <row r="17" spans="1:7" s="9" customFormat="1" x14ac:dyDescent="0.25">
      <c r="A17" s="6" t="s">
        <v>352</v>
      </c>
      <c r="B17" t="s">
        <v>332</v>
      </c>
      <c r="C17" s="9">
        <v>0</v>
      </c>
      <c r="D17" s="9">
        <v>0</v>
      </c>
      <c r="E17" s="9">
        <v>500</v>
      </c>
      <c r="F17" s="44">
        <v>0</v>
      </c>
      <c r="G17" s="9">
        <f t="shared" si="0"/>
        <v>500</v>
      </c>
    </row>
    <row r="18" spans="1:7" s="9" customFormat="1" x14ac:dyDescent="0.25">
      <c r="A18" s="6" t="s">
        <v>353</v>
      </c>
      <c r="B18" t="s">
        <v>354</v>
      </c>
      <c r="C18" s="9">
        <v>1288.8399999999999</v>
      </c>
      <c r="D18" s="9">
        <v>1190.77</v>
      </c>
      <c r="E18" s="9">
        <v>4500</v>
      </c>
      <c r="F18" s="44">
        <v>1368.1</v>
      </c>
      <c r="G18" s="9">
        <v>3500</v>
      </c>
    </row>
    <row r="19" spans="1:7" s="9" customFormat="1" x14ac:dyDescent="0.25">
      <c r="A19" s="6" t="s">
        <v>355</v>
      </c>
      <c r="B19" t="s">
        <v>356</v>
      </c>
      <c r="C19" s="9">
        <v>1705.58</v>
      </c>
      <c r="D19" s="9">
        <v>2501.1</v>
      </c>
      <c r="E19" s="9">
        <v>4000</v>
      </c>
      <c r="F19" s="44">
        <v>6388.08</v>
      </c>
      <c r="G19" s="9">
        <v>3500</v>
      </c>
    </row>
    <row r="20" spans="1:7" s="9" customFormat="1" x14ac:dyDescent="0.25">
      <c r="A20" s="6" t="s">
        <v>357</v>
      </c>
      <c r="B20" t="s">
        <v>480</v>
      </c>
      <c r="C20" s="14">
        <v>7376</v>
      </c>
      <c r="D20" s="14">
        <v>11309.21</v>
      </c>
      <c r="E20" s="14">
        <v>10000</v>
      </c>
      <c r="F20" s="14">
        <v>3742.35</v>
      </c>
      <c r="G20" s="14">
        <v>11000</v>
      </c>
    </row>
    <row r="21" spans="1:7" s="9" customFormat="1" x14ac:dyDescent="0.25">
      <c r="A21" s="6"/>
      <c r="B21"/>
      <c r="C21" s="9">
        <f>SUM(C5:C20)</f>
        <v>59355.530000000006</v>
      </c>
      <c r="D21" s="9">
        <f t="shared" ref="D21:G21" si="1">SUM(D5:D20)</f>
        <v>74105.929999999993</v>
      </c>
      <c r="E21" s="9">
        <f t="shared" si="1"/>
        <v>84028</v>
      </c>
      <c r="F21" s="44">
        <f t="shared" si="1"/>
        <v>63603.689999999995</v>
      </c>
      <c r="G21" s="9">
        <f t="shared" si="1"/>
        <v>80015</v>
      </c>
    </row>
    <row r="22" spans="1:7" s="9" customFormat="1" x14ac:dyDescent="0.25">
      <c r="A22" s="6"/>
      <c r="B22"/>
    </row>
    <row r="23" spans="1:7" s="9" customFormat="1" x14ac:dyDescent="0.25">
      <c r="A23" s="6"/>
      <c r="B23"/>
    </row>
    <row r="24" spans="1:7" s="9" customFormat="1" x14ac:dyDescent="0.25">
      <c r="A24" s="6"/>
      <c r="B24"/>
    </row>
    <row r="25" spans="1:7" s="9" customFormat="1" x14ac:dyDescent="0.25">
      <c r="A25" s="6"/>
      <c r="B25"/>
    </row>
    <row r="26" spans="1:7" s="9" customFormat="1" x14ac:dyDescent="0.25">
      <c r="A26" s="6"/>
      <c r="B26"/>
    </row>
    <row r="27" spans="1:7" s="9" customFormat="1" x14ac:dyDescent="0.25">
      <c r="A27" s="6"/>
      <c r="B27"/>
    </row>
    <row r="28" spans="1:7" s="9" customFormat="1" x14ac:dyDescent="0.25">
      <c r="A28" s="6"/>
      <c r="B28"/>
    </row>
    <row r="29" spans="1:7" s="9" customFormat="1" x14ac:dyDescent="0.25">
      <c r="A29" s="6"/>
      <c r="B29"/>
    </row>
    <row r="30" spans="1:7" s="9" customFormat="1" x14ac:dyDescent="0.25">
      <c r="A30" s="6"/>
      <c r="B30"/>
    </row>
    <row r="31" spans="1:7" s="9" customFormat="1" x14ac:dyDescent="0.25">
      <c r="A31" s="6"/>
      <c r="B31"/>
    </row>
    <row r="32" spans="1:7" s="9" customFormat="1" x14ac:dyDescent="0.25">
      <c r="A32" s="6"/>
      <c r="B32"/>
    </row>
    <row r="33" spans="1:2" s="9" customFormat="1" x14ac:dyDescent="0.25">
      <c r="A33" s="6"/>
      <c r="B33"/>
    </row>
    <row r="34" spans="1:2" s="9" customFormat="1" x14ac:dyDescent="0.25">
      <c r="A34" s="6"/>
      <c r="B34"/>
    </row>
    <row r="35" spans="1:2" s="9" customFormat="1" x14ac:dyDescent="0.25">
      <c r="A35" s="6"/>
      <c r="B35"/>
    </row>
    <row r="36" spans="1:2" s="9" customFormat="1" x14ac:dyDescent="0.25">
      <c r="A36" s="6"/>
      <c r="B36"/>
    </row>
    <row r="37" spans="1:2" s="9" customFormat="1" x14ac:dyDescent="0.25">
      <c r="A37" s="6"/>
      <c r="B37"/>
    </row>
    <row r="38" spans="1:2" s="9" customFormat="1" x14ac:dyDescent="0.25">
      <c r="A38" s="6"/>
      <c r="B38"/>
    </row>
    <row r="39" spans="1:2" s="9" customFormat="1" x14ac:dyDescent="0.25">
      <c r="A39" s="6"/>
      <c r="B39"/>
    </row>
    <row r="40" spans="1:2" s="9" customFormat="1" x14ac:dyDescent="0.25">
      <c r="A40" s="6"/>
      <c r="B40"/>
    </row>
    <row r="41" spans="1:2" s="9" customFormat="1" x14ac:dyDescent="0.25">
      <c r="A41" s="6"/>
      <c r="B41"/>
    </row>
    <row r="42" spans="1:2" s="9" customFormat="1" x14ac:dyDescent="0.25">
      <c r="A42" s="6"/>
      <c r="B42"/>
    </row>
    <row r="43" spans="1:2" s="9" customFormat="1" x14ac:dyDescent="0.25">
      <c r="A43" s="6"/>
      <c r="B43"/>
    </row>
    <row r="44" spans="1:2" s="9" customFormat="1" x14ac:dyDescent="0.25">
      <c r="A44" s="6"/>
      <c r="B44"/>
    </row>
    <row r="45" spans="1:2" s="9" customFormat="1" x14ac:dyDescent="0.25">
      <c r="A45" s="6"/>
      <c r="B45"/>
    </row>
    <row r="46" spans="1:2" s="9" customFormat="1" x14ac:dyDescent="0.25">
      <c r="A46" s="6"/>
      <c r="B46"/>
    </row>
    <row r="47" spans="1:2" s="9" customFormat="1" x14ac:dyDescent="0.25">
      <c r="A47" s="6"/>
      <c r="B47"/>
    </row>
    <row r="48" spans="1:2" s="9" customFormat="1" x14ac:dyDescent="0.25">
      <c r="A48" s="6"/>
      <c r="B48"/>
    </row>
    <row r="49" spans="1:2" s="9" customFormat="1" x14ac:dyDescent="0.25">
      <c r="A49" s="6"/>
      <c r="B49"/>
    </row>
    <row r="50" spans="1:2" s="9" customFormat="1" x14ac:dyDescent="0.25">
      <c r="A50" s="6"/>
      <c r="B50"/>
    </row>
    <row r="51" spans="1:2" s="9" customFormat="1" x14ac:dyDescent="0.25">
      <c r="A51" s="6"/>
      <c r="B51"/>
    </row>
    <row r="52" spans="1:2" s="9" customFormat="1" x14ac:dyDescent="0.25">
      <c r="A52" s="6"/>
      <c r="B52"/>
    </row>
    <row r="53" spans="1:2" s="9" customFormat="1" x14ac:dyDescent="0.25">
      <c r="A53" s="6"/>
      <c r="B53"/>
    </row>
    <row r="54" spans="1:2" s="9" customFormat="1" x14ac:dyDescent="0.25">
      <c r="A54" s="6"/>
      <c r="B54"/>
    </row>
    <row r="55" spans="1:2" s="9" customFormat="1" x14ac:dyDescent="0.25">
      <c r="A55" s="6"/>
      <c r="B55"/>
    </row>
    <row r="56" spans="1:2" s="9" customFormat="1" x14ac:dyDescent="0.25">
      <c r="A56" s="6"/>
      <c r="B56"/>
    </row>
    <row r="57" spans="1:2" s="9" customFormat="1" x14ac:dyDescent="0.25">
      <c r="A57" s="6"/>
      <c r="B57"/>
    </row>
    <row r="58" spans="1:2" s="9" customFormat="1" x14ac:dyDescent="0.25">
      <c r="A58" s="6"/>
      <c r="B58"/>
    </row>
    <row r="59" spans="1:2" s="9" customFormat="1" x14ac:dyDescent="0.25">
      <c r="A59" s="6"/>
      <c r="B59"/>
    </row>
    <row r="60" spans="1:2" s="9" customFormat="1" x14ac:dyDescent="0.25">
      <c r="A60" s="6"/>
      <c r="B60"/>
    </row>
    <row r="61" spans="1:2" s="9" customFormat="1" x14ac:dyDescent="0.25">
      <c r="A61" s="6"/>
      <c r="B61"/>
    </row>
    <row r="62" spans="1:2" s="9" customFormat="1" x14ac:dyDescent="0.25">
      <c r="A62" s="6"/>
      <c r="B62"/>
    </row>
    <row r="63" spans="1:2" s="9" customFormat="1" x14ac:dyDescent="0.25">
      <c r="A63" s="6"/>
      <c r="B63"/>
    </row>
    <row r="64" spans="1:2" s="9" customFormat="1" x14ac:dyDescent="0.25">
      <c r="A64" s="6"/>
      <c r="B64"/>
    </row>
    <row r="65" spans="1:2" s="9" customFormat="1" x14ac:dyDescent="0.25">
      <c r="A65" s="6"/>
      <c r="B65"/>
    </row>
    <row r="66" spans="1:2" s="9" customFormat="1" x14ac:dyDescent="0.25">
      <c r="A66" s="6"/>
      <c r="B66"/>
    </row>
    <row r="67" spans="1:2" s="9" customFormat="1" x14ac:dyDescent="0.25">
      <c r="A67" s="6"/>
      <c r="B67"/>
    </row>
    <row r="68" spans="1:2" s="9" customFormat="1" x14ac:dyDescent="0.25">
      <c r="A68" s="6"/>
      <c r="B68"/>
    </row>
    <row r="69" spans="1:2" s="9" customFormat="1" x14ac:dyDescent="0.25">
      <c r="A69" s="6"/>
      <c r="B69"/>
    </row>
    <row r="70" spans="1:2" s="9" customFormat="1" x14ac:dyDescent="0.25">
      <c r="A70" s="6"/>
      <c r="B70"/>
    </row>
    <row r="71" spans="1:2" s="9" customFormat="1" x14ac:dyDescent="0.25">
      <c r="A71" s="6"/>
      <c r="B71"/>
    </row>
    <row r="72" spans="1:2" s="9" customFormat="1" x14ac:dyDescent="0.25">
      <c r="A72" s="6"/>
      <c r="B72"/>
    </row>
    <row r="73" spans="1:2" s="9" customFormat="1" x14ac:dyDescent="0.25">
      <c r="A73" s="6"/>
      <c r="B73"/>
    </row>
    <row r="74" spans="1:2" s="9" customFormat="1" x14ac:dyDescent="0.25">
      <c r="A74" s="6"/>
      <c r="B74"/>
    </row>
    <row r="75" spans="1:2" s="9" customFormat="1" x14ac:dyDescent="0.25">
      <c r="A75" s="6"/>
      <c r="B75"/>
    </row>
    <row r="76" spans="1:2" s="9" customFormat="1" x14ac:dyDescent="0.25">
      <c r="A76" s="6"/>
      <c r="B76"/>
    </row>
    <row r="77" spans="1:2" s="9" customFormat="1" x14ac:dyDescent="0.25">
      <c r="A77" s="6"/>
      <c r="B77"/>
    </row>
    <row r="78" spans="1:2" s="9" customFormat="1" x14ac:dyDescent="0.25">
      <c r="A78" s="6"/>
      <c r="B78"/>
    </row>
    <row r="79" spans="1:2" s="9" customFormat="1" x14ac:dyDescent="0.25">
      <c r="A79" s="6"/>
      <c r="B79"/>
    </row>
    <row r="80" spans="1:2" s="9" customFormat="1" x14ac:dyDescent="0.25">
      <c r="A80" s="6"/>
      <c r="B80"/>
    </row>
    <row r="81" spans="1:2" s="9" customFormat="1" x14ac:dyDescent="0.25">
      <c r="A81" s="6"/>
      <c r="B81"/>
    </row>
    <row r="82" spans="1:2" s="9" customFormat="1" x14ac:dyDescent="0.25">
      <c r="A82" s="6"/>
      <c r="B82"/>
    </row>
    <row r="83" spans="1:2" s="9" customFormat="1" x14ac:dyDescent="0.25">
      <c r="A83" s="6"/>
      <c r="B83"/>
    </row>
    <row r="84" spans="1:2" s="9" customFormat="1" x14ac:dyDescent="0.25">
      <c r="A84" s="6"/>
      <c r="B84"/>
    </row>
    <row r="85" spans="1:2" s="9" customFormat="1" x14ac:dyDescent="0.25">
      <c r="A85" s="6"/>
      <c r="B85"/>
    </row>
    <row r="86" spans="1:2" s="9" customFormat="1" x14ac:dyDescent="0.25">
      <c r="A86" s="6"/>
      <c r="B86"/>
    </row>
    <row r="87" spans="1:2" s="9" customFormat="1" x14ac:dyDescent="0.25">
      <c r="A87" s="6"/>
      <c r="B87"/>
    </row>
    <row r="88" spans="1:2" s="9" customFormat="1" x14ac:dyDescent="0.25">
      <c r="A88" s="6"/>
      <c r="B88"/>
    </row>
    <row r="89" spans="1:2" s="9" customFormat="1" x14ac:dyDescent="0.25">
      <c r="A89" s="6"/>
      <c r="B89"/>
    </row>
    <row r="90" spans="1:2" s="9" customFormat="1" x14ac:dyDescent="0.25">
      <c r="A90" s="6"/>
      <c r="B90"/>
    </row>
    <row r="91" spans="1:2" s="9" customFormat="1" x14ac:dyDescent="0.25">
      <c r="A91" s="6"/>
      <c r="B91"/>
    </row>
    <row r="92" spans="1:2" s="9" customFormat="1" x14ac:dyDescent="0.25">
      <c r="A92" s="6"/>
      <c r="B92"/>
    </row>
    <row r="93" spans="1:2" s="9" customFormat="1" x14ac:dyDescent="0.25">
      <c r="A93" s="6"/>
      <c r="B93"/>
    </row>
    <row r="94" spans="1:2" s="9" customFormat="1" x14ac:dyDescent="0.25">
      <c r="A94" s="6"/>
      <c r="B94"/>
    </row>
    <row r="95" spans="1:2" s="9" customFormat="1" x14ac:dyDescent="0.25">
      <c r="A95" s="6"/>
      <c r="B95"/>
    </row>
    <row r="96" spans="1:2" s="9" customFormat="1" x14ac:dyDescent="0.25">
      <c r="A96" s="6"/>
      <c r="B96"/>
    </row>
    <row r="97" spans="1:2" s="9" customFormat="1" x14ac:dyDescent="0.25">
      <c r="A97" s="6"/>
      <c r="B97"/>
    </row>
    <row r="98" spans="1:2" s="9" customFormat="1" x14ac:dyDescent="0.25">
      <c r="A98" s="6"/>
      <c r="B98"/>
    </row>
    <row r="99" spans="1:2" s="9" customFormat="1" x14ac:dyDescent="0.25">
      <c r="A99" s="6"/>
      <c r="B99"/>
    </row>
    <row r="100" spans="1:2" s="9" customFormat="1" x14ac:dyDescent="0.25">
      <c r="A100" s="6"/>
      <c r="B100"/>
    </row>
    <row r="101" spans="1:2" s="9" customFormat="1" x14ac:dyDescent="0.25">
      <c r="A101" s="6"/>
      <c r="B101"/>
    </row>
    <row r="102" spans="1:2" s="9" customFormat="1" x14ac:dyDescent="0.25">
      <c r="A102" s="6"/>
      <c r="B102"/>
    </row>
    <row r="103" spans="1:2" s="9" customFormat="1" x14ac:dyDescent="0.25">
      <c r="A103" s="6"/>
      <c r="B103"/>
    </row>
    <row r="104" spans="1:2" s="9" customFormat="1" x14ac:dyDescent="0.25">
      <c r="A104" s="6"/>
      <c r="B104"/>
    </row>
    <row r="105" spans="1:2" s="9" customFormat="1" x14ac:dyDescent="0.25">
      <c r="A105" s="6"/>
      <c r="B105"/>
    </row>
    <row r="106" spans="1:2" s="9" customFormat="1" x14ac:dyDescent="0.25">
      <c r="A106" s="6"/>
      <c r="B106"/>
    </row>
    <row r="107" spans="1:2" s="9" customFormat="1" x14ac:dyDescent="0.25">
      <c r="A107" s="6"/>
      <c r="B107"/>
    </row>
    <row r="108" spans="1:2" s="9" customFormat="1" x14ac:dyDescent="0.25">
      <c r="A108" s="6"/>
      <c r="B108"/>
    </row>
    <row r="109" spans="1:2" s="9" customFormat="1" x14ac:dyDescent="0.25">
      <c r="A109" s="6"/>
      <c r="B109"/>
    </row>
    <row r="110" spans="1:2" s="9" customFormat="1" x14ac:dyDescent="0.25">
      <c r="A110" s="6"/>
      <c r="B110"/>
    </row>
    <row r="111" spans="1:2" s="9" customFormat="1" x14ac:dyDescent="0.25">
      <c r="A111" s="6"/>
      <c r="B111"/>
    </row>
    <row r="112" spans="1:2" s="9" customFormat="1" x14ac:dyDescent="0.25">
      <c r="A112" s="6"/>
      <c r="B112"/>
    </row>
    <row r="113" spans="1:2" s="9" customFormat="1" x14ac:dyDescent="0.25">
      <c r="A113" s="6"/>
      <c r="B113"/>
    </row>
    <row r="114" spans="1:2" s="9" customFormat="1" x14ac:dyDescent="0.25">
      <c r="A114" s="6"/>
      <c r="B114"/>
    </row>
    <row r="115" spans="1:2" s="9" customFormat="1" x14ac:dyDescent="0.25">
      <c r="A115" s="6"/>
      <c r="B115"/>
    </row>
    <row r="116" spans="1:2" s="9" customFormat="1" x14ac:dyDescent="0.25">
      <c r="A116" s="6"/>
      <c r="B116"/>
    </row>
    <row r="117" spans="1:2" s="9" customFormat="1" x14ac:dyDescent="0.25">
      <c r="A117" s="6"/>
      <c r="B117"/>
    </row>
    <row r="118" spans="1:2" s="9" customFormat="1" x14ac:dyDescent="0.25">
      <c r="A118" s="6"/>
      <c r="B118"/>
    </row>
    <row r="119" spans="1:2" s="9" customFormat="1" x14ac:dyDescent="0.25">
      <c r="A119" s="6"/>
      <c r="B119"/>
    </row>
    <row r="120" spans="1:2" s="9" customFormat="1" x14ac:dyDescent="0.25">
      <c r="A120" s="6"/>
      <c r="B120"/>
    </row>
    <row r="121" spans="1:2" s="9" customFormat="1" x14ac:dyDescent="0.25">
      <c r="A121" s="6"/>
      <c r="B121"/>
    </row>
    <row r="122" spans="1:2" s="9" customFormat="1" x14ac:dyDescent="0.25">
      <c r="A122" s="6"/>
      <c r="B122"/>
    </row>
    <row r="123" spans="1:2" s="9" customFormat="1" x14ac:dyDescent="0.25">
      <c r="A123" s="6"/>
      <c r="B123"/>
    </row>
    <row r="124" spans="1:2" s="9" customFormat="1" x14ac:dyDescent="0.25">
      <c r="A124" s="6"/>
      <c r="B124"/>
    </row>
    <row r="125" spans="1:2" s="9" customFormat="1" x14ac:dyDescent="0.25">
      <c r="A125" s="6"/>
      <c r="B125"/>
    </row>
    <row r="126" spans="1:2" s="9" customFormat="1" x14ac:dyDescent="0.25">
      <c r="A126" s="6"/>
      <c r="B126"/>
    </row>
    <row r="127" spans="1:2" s="9" customFormat="1" x14ac:dyDescent="0.25">
      <c r="A127" s="6"/>
      <c r="B127"/>
    </row>
    <row r="128" spans="1:2" s="9" customFormat="1" x14ac:dyDescent="0.25">
      <c r="A128" s="6"/>
      <c r="B128"/>
    </row>
    <row r="129" spans="1:2" s="9" customFormat="1" x14ac:dyDescent="0.25">
      <c r="A129" s="6"/>
      <c r="B129"/>
    </row>
    <row r="130" spans="1:2" s="9" customFormat="1" x14ac:dyDescent="0.25">
      <c r="A130" s="6"/>
      <c r="B130"/>
    </row>
    <row r="131" spans="1:2" s="9" customFormat="1" x14ac:dyDescent="0.25">
      <c r="A131" s="6"/>
      <c r="B131"/>
    </row>
    <row r="132" spans="1:2" s="9" customFormat="1" x14ac:dyDescent="0.25">
      <c r="A132" s="6"/>
      <c r="B132"/>
    </row>
    <row r="133" spans="1:2" s="9" customFormat="1" x14ac:dyDescent="0.25">
      <c r="A133" s="6"/>
      <c r="B133"/>
    </row>
    <row r="134" spans="1:2" s="9" customFormat="1" x14ac:dyDescent="0.25">
      <c r="A134" s="5"/>
      <c r="B134"/>
    </row>
    <row r="135" spans="1:2" s="9" customFormat="1" x14ac:dyDescent="0.25">
      <c r="A135" s="5"/>
      <c r="B135"/>
    </row>
    <row r="136" spans="1:2" s="9" customFormat="1" x14ac:dyDescent="0.25">
      <c r="A136" s="5"/>
      <c r="B136"/>
    </row>
    <row r="137" spans="1:2" s="9" customFormat="1" x14ac:dyDescent="0.25">
      <c r="A137" s="5"/>
      <c r="B137"/>
    </row>
    <row r="138" spans="1:2" s="9" customFormat="1" x14ac:dyDescent="0.25">
      <c r="A138" s="5"/>
      <c r="B138"/>
    </row>
    <row r="139" spans="1:2" s="9" customFormat="1" x14ac:dyDescent="0.25">
      <c r="A139" s="5"/>
      <c r="B139"/>
    </row>
    <row r="140" spans="1:2" s="9" customFormat="1" x14ac:dyDescent="0.25">
      <c r="A140" s="5"/>
      <c r="B140"/>
    </row>
    <row r="141" spans="1:2" s="9" customFormat="1" x14ac:dyDescent="0.25">
      <c r="A141" s="5"/>
      <c r="B141"/>
    </row>
    <row r="142" spans="1:2" s="9" customFormat="1" x14ac:dyDescent="0.25">
      <c r="A142" s="5"/>
      <c r="B142"/>
    </row>
    <row r="143" spans="1:2" s="9" customFormat="1" x14ac:dyDescent="0.25">
      <c r="A143" s="5"/>
      <c r="B143"/>
    </row>
    <row r="144" spans="1:2" s="9" customFormat="1" x14ac:dyDescent="0.25">
      <c r="A144" s="5"/>
      <c r="B144"/>
    </row>
    <row r="145" spans="1:2" s="9" customFormat="1" x14ac:dyDescent="0.25">
      <c r="A145" s="5"/>
      <c r="B145"/>
    </row>
    <row r="146" spans="1:2" s="9" customFormat="1" x14ac:dyDescent="0.25">
      <c r="A146" s="5"/>
      <c r="B146"/>
    </row>
    <row r="147" spans="1:2" s="9" customFormat="1" x14ac:dyDescent="0.25">
      <c r="A147" s="5"/>
      <c r="B147"/>
    </row>
    <row r="148" spans="1:2" s="9" customFormat="1" x14ac:dyDescent="0.25">
      <c r="A148" s="5"/>
      <c r="B148"/>
    </row>
    <row r="149" spans="1:2" s="9" customFormat="1" x14ac:dyDescent="0.25">
      <c r="A149" s="5"/>
      <c r="B149"/>
    </row>
    <row r="150" spans="1:2" s="9" customFormat="1" x14ac:dyDescent="0.25">
      <c r="A150" s="5"/>
      <c r="B150"/>
    </row>
    <row r="151" spans="1:2" s="9" customFormat="1" x14ac:dyDescent="0.25">
      <c r="A151" s="5"/>
      <c r="B151"/>
    </row>
    <row r="152" spans="1:2" s="9" customFormat="1" x14ac:dyDescent="0.25">
      <c r="A152" s="5"/>
      <c r="B152"/>
    </row>
  </sheetData>
  <mergeCells count="2">
    <mergeCell ref="E1:F1"/>
    <mergeCell ref="E2:F2"/>
  </mergeCells>
  <pageMargins left="0.25" right="0" top="8.3333332999999996E-2" bottom="0" header="0.25" footer="0.3"/>
  <pageSetup paperSize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74347-3D1E-4B84-AF4B-613018A86503}">
  <dimension ref="A1:G99"/>
  <sheetViews>
    <sheetView zoomScaleNormal="100" workbookViewId="0">
      <selection activeCell="H1" sqref="H1:M1048576"/>
    </sheetView>
  </sheetViews>
  <sheetFormatPr defaultRowHeight="15" x14ac:dyDescent="0.25"/>
  <cols>
    <col min="1" max="1" width="18.5703125" style="5" customWidth="1"/>
    <col min="2" max="2" width="29.28515625" customWidth="1"/>
    <col min="3" max="6" width="14.7109375" style="9" customWidth="1"/>
    <col min="7" max="7" width="14" style="9" customWidth="1"/>
  </cols>
  <sheetData>
    <row r="1" spans="1:7" s="34" customFormat="1" x14ac:dyDescent="0.25">
      <c r="A1" s="35" t="s">
        <v>503</v>
      </c>
      <c r="C1" s="45"/>
      <c r="D1" s="45"/>
      <c r="E1" s="45"/>
      <c r="F1" s="45"/>
      <c r="G1" s="45"/>
    </row>
    <row r="2" spans="1:7" x14ac:dyDescent="0.25">
      <c r="A2" s="3"/>
      <c r="B2" s="1"/>
      <c r="C2" s="23"/>
      <c r="D2" s="23"/>
      <c r="E2" s="58"/>
      <c r="F2" s="58"/>
      <c r="G2" s="23" t="s">
        <v>470</v>
      </c>
    </row>
    <row r="3" spans="1:7" x14ac:dyDescent="0.25">
      <c r="A3" s="3"/>
      <c r="B3" s="1"/>
      <c r="C3" s="23" t="s">
        <v>466</v>
      </c>
      <c r="D3" s="23" t="s">
        <v>467</v>
      </c>
      <c r="E3" s="58" t="s">
        <v>468</v>
      </c>
      <c r="F3" s="58"/>
      <c r="G3" s="23" t="s">
        <v>471</v>
      </c>
    </row>
    <row r="4" spans="1:7" x14ac:dyDescent="0.25">
      <c r="A4" s="4" t="s">
        <v>0</v>
      </c>
      <c r="B4" s="2" t="s">
        <v>1</v>
      </c>
      <c r="C4" s="11" t="s">
        <v>3</v>
      </c>
      <c r="D4" s="11" t="s">
        <v>3</v>
      </c>
      <c r="E4" s="11" t="s">
        <v>2</v>
      </c>
      <c r="F4" s="11" t="s">
        <v>3</v>
      </c>
      <c r="G4" s="11" t="s">
        <v>2</v>
      </c>
    </row>
    <row r="5" spans="1:7" ht="14.25" customHeight="1" x14ac:dyDescent="0.25">
      <c r="A5" s="5" t="s">
        <v>4</v>
      </c>
    </row>
    <row r="6" spans="1:7" x14ac:dyDescent="0.25">
      <c r="A6" s="6" t="s">
        <v>106</v>
      </c>
      <c r="B6" t="s">
        <v>107</v>
      </c>
      <c r="C6" s="9">
        <v>207614.69</v>
      </c>
      <c r="D6" s="9">
        <v>172204.49</v>
      </c>
      <c r="E6" s="9">
        <v>187821</v>
      </c>
      <c r="F6" s="9">
        <v>150184.79999999999</v>
      </c>
      <c r="G6" s="9">
        <v>212184</v>
      </c>
    </row>
    <row r="7" spans="1:7" x14ac:dyDescent="0.25">
      <c r="A7" s="6" t="s">
        <v>108</v>
      </c>
      <c r="B7" t="s">
        <v>26</v>
      </c>
      <c r="C7" s="14">
        <v>669.11</v>
      </c>
      <c r="D7" s="14">
        <v>917.68</v>
      </c>
      <c r="E7" s="14">
        <v>1000</v>
      </c>
      <c r="F7" s="14">
        <v>593.04</v>
      </c>
      <c r="G7" s="14">
        <f t="shared" ref="G7:G12" si="0">E7</f>
        <v>1000</v>
      </c>
    </row>
    <row r="8" spans="1:7" x14ac:dyDescent="0.25">
      <c r="A8" s="6"/>
      <c r="C8" s="9">
        <f>SUM(C6:C7)</f>
        <v>208283.8</v>
      </c>
      <c r="D8" s="9">
        <f t="shared" ref="D8:G8" si="1">SUM(D6:D7)</f>
        <v>173122.16999999998</v>
      </c>
      <c r="E8" s="9">
        <f t="shared" si="1"/>
        <v>188821</v>
      </c>
      <c r="F8" s="9">
        <f t="shared" si="1"/>
        <v>150777.84</v>
      </c>
      <c r="G8" s="9">
        <f t="shared" si="1"/>
        <v>213184</v>
      </c>
    </row>
    <row r="9" spans="1:7" x14ac:dyDescent="0.25">
      <c r="A9" s="6"/>
    </row>
    <row r="10" spans="1:7" x14ac:dyDescent="0.25">
      <c r="A10" s="6" t="s">
        <v>153</v>
      </c>
    </row>
    <row r="11" spans="1:7" x14ac:dyDescent="0.25">
      <c r="A11" s="6" t="s">
        <v>390</v>
      </c>
      <c r="B11" t="s">
        <v>334</v>
      </c>
      <c r="C11" s="9">
        <v>144198.91</v>
      </c>
      <c r="D11" s="9">
        <v>0</v>
      </c>
      <c r="E11" s="9">
        <v>173821</v>
      </c>
      <c r="F11" s="9">
        <v>0</v>
      </c>
      <c r="G11" s="9">
        <v>198184</v>
      </c>
    </row>
    <row r="12" spans="1:7" x14ac:dyDescent="0.25">
      <c r="A12" s="6" t="s">
        <v>391</v>
      </c>
      <c r="B12" t="s">
        <v>392</v>
      </c>
      <c r="C12" s="14">
        <v>14239.8</v>
      </c>
      <c r="D12" s="14">
        <v>0</v>
      </c>
      <c r="E12" s="14">
        <v>15000</v>
      </c>
      <c r="F12" s="14">
        <v>0</v>
      </c>
      <c r="G12" s="14">
        <f t="shared" si="0"/>
        <v>15000</v>
      </c>
    </row>
    <row r="13" spans="1:7" x14ac:dyDescent="0.25">
      <c r="A13" s="6"/>
      <c r="C13" s="9">
        <f>SUM(C11:C12)</f>
        <v>158438.71</v>
      </c>
      <c r="D13" s="9">
        <f t="shared" ref="D13:G13" si="2">SUM(D11:D12)</f>
        <v>0</v>
      </c>
      <c r="E13" s="9">
        <f t="shared" si="2"/>
        <v>188821</v>
      </c>
      <c r="F13" s="9">
        <f t="shared" si="2"/>
        <v>0</v>
      </c>
      <c r="G13" s="9">
        <f t="shared" si="2"/>
        <v>213184</v>
      </c>
    </row>
    <row r="15" spans="1:7" x14ac:dyDescent="0.25">
      <c r="A15" s="6" t="s">
        <v>477</v>
      </c>
      <c r="C15" s="9">
        <f>C8-C13</f>
        <v>49845.09</v>
      </c>
      <c r="D15" s="9">
        <f t="shared" ref="D15:G15" si="3">D8-D13</f>
        <v>173122.16999999998</v>
      </c>
      <c r="E15" s="9">
        <f t="shared" si="3"/>
        <v>0</v>
      </c>
      <c r="F15" s="9">
        <f t="shared" si="3"/>
        <v>150777.84</v>
      </c>
      <c r="G15" s="9">
        <f t="shared" si="3"/>
        <v>0</v>
      </c>
    </row>
    <row r="16" spans="1:7" x14ac:dyDescent="0.25">
      <c r="A16" s="6"/>
    </row>
    <row r="17" spans="1:1" x14ac:dyDescent="0.25">
      <c r="A17" s="6"/>
    </row>
    <row r="18" spans="1:1" x14ac:dyDescent="0.25">
      <c r="A18" s="6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22" spans="1:1" x14ac:dyDescent="0.25">
      <c r="A22" s="6"/>
    </row>
    <row r="23" spans="1:1" x14ac:dyDescent="0.25">
      <c r="A23" s="6"/>
    </row>
    <row r="24" spans="1:1" x14ac:dyDescent="0.25">
      <c r="A24" s="6"/>
    </row>
    <row r="25" spans="1:1" x14ac:dyDescent="0.25">
      <c r="A25" s="6"/>
    </row>
    <row r="26" spans="1:1" x14ac:dyDescent="0.25">
      <c r="A26" s="6"/>
    </row>
    <row r="27" spans="1:1" x14ac:dyDescent="0.25">
      <c r="A27" s="6"/>
    </row>
    <row r="28" spans="1:1" x14ac:dyDescent="0.25">
      <c r="A28" s="6"/>
    </row>
    <row r="29" spans="1:1" x14ac:dyDescent="0.25">
      <c r="A29" s="6"/>
    </row>
    <row r="30" spans="1:1" x14ac:dyDescent="0.25">
      <c r="A30" s="6"/>
    </row>
    <row r="31" spans="1:1" x14ac:dyDescent="0.25">
      <c r="A31" s="6"/>
    </row>
    <row r="32" spans="1:1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  <row r="43" spans="1:1" x14ac:dyDescent="0.25">
      <c r="A43" s="6"/>
    </row>
    <row r="44" spans="1:1" x14ac:dyDescent="0.25">
      <c r="A44" s="6"/>
    </row>
    <row r="45" spans="1:1" x14ac:dyDescent="0.25">
      <c r="A45" s="6"/>
    </row>
    <row r="46" spans="1:1" x14ac:dyDescent="0.25">
      <c r="A46" s="6"/>
    </row>
    <row r="47" spans="1:1" x14ac:dyDescent="0.25">
      <c r="A47" s="6"/>
    </row>
    <row r="48" spans="1:1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  <row r="58" spans="1:1" x14ac:dyDescent="0.25">
      <c r="A58" s="6"/>
    </row>
    <row r="59" spans="1:1" x14ac:dyDescent="0.25">
      <c r="A59" s="6"/>
    </row>
    <row r="60" spans="1:1" x14ac:dyDescent="0.25">
      <c r="A60" s="6"/>
    </row>
    <row r="61" spans="1:1" x14ac:dyDescent="0.25">
      <c r="A61" s="6"/>
    </row>
    <row r="62" spans="1:1" x14ac:dyDescent="0.25">
      <c r="A62" s="6"/>
    </row>
    <row r="63" spans="1:1" x14ac:dyDescent="0.25">
      <c r="A63" s="6"/>
    </row>
    <row r="64" spans="1:1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</sheetData>
  <mergeCells count="2">
    <mergeCell ref="E2:F2"/>
    <mergeCell ref="E3:F3"/>
  </mergeCells>
  <pageMargins left="0.25" right="0" top="8.3333332999999996E-2" bottom="0" header="0.25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Total Page</vt:lpstr>
      <vt:lpstr>GF Revenues</vt:lpstr>
      <vt:lpstr>CE</vt:lpstr>
      <vt:lpstr>GF</vt:lpstr>
      <vt:lpstr>Court</vt:lpstr>
      <vt:lpstr>PD</vt:lpstr>
      <vt:lpstr>PW</vt:lpstr>
      <vt:lpstr>Park</vt:lpstr>
      <vt:lpstr>Streets</vt:lpstr>
      <vt:lpstr>MDD</vt:lpstr>
      <vt:lpstr>Hotel</vt:lpstr>
      <vt:lpstr>Debt</vt:lpstr>
      <vt:lpstr>Court SecTec</vt:lpstr>
      <vt:lpstr>Utilities</vt:lpstr>
      <vt:lpstr>Court!Print_Area</vt:lpstr>
      <vt:lpstr>Debt!Print_Area</vt:lpstr>
      <vt:lpstr>GF!Print_Area</vt:lpstr>
      <vt:lpstr>Park!Print_Area</vt:lpstr>
      <vt:lpstr>PW!Print_Area</vt:lpstr>
      <vt:lpstr>'Total Page'!Print_Area</vt:lpstr>
      <vt:lpstr>CE!Print_Titles</vt:lpstr>
      <vt:lpstr>Court!Print_Titles</vt:lpstr>
      <vt:lpstr>'Court SecTec'!Print_Titles</vt:lpstr>
      <vt:lpstr>Debt!Print_Titles</vt:lpstr>
      <vt:lpstr>GF!Print_Titles</vt:lpstr>
      <vt:lpstr>'GF Revenues'!Print_Titles</vt:lpstr>
      <vt:lpstr>Hotel!Print_Titles</vt:lpstr>
      <vt:lpstr>MDD!Print_Titles</vt:lpstr>
      <vt:lpstr>Park!Print_Titles</vt:lpstr>
      <vt:lpstr>PD!Print_Titles</vt:lpstr>
      <vt:lpstr>PW!Print_Titles</vt:lpstr>
      <vt:lpstr>Streets!Print_Titles</vt:lpstr>
      <vt:lpstr>'Total Page'!Print_Titles</vt:lpstr>
      <vt:lpstr>Utilities!Print_Titles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Griffin</dc:creator>
  <cp:lastModifiedBy>Yvonne Griffin</cp:lastModifiedBy>
  <cp:lastPrinted>2021-08-17T16:33:42Z</cp:lastPrinted>
  <dcterms:created xsi:type="dcterms:W3CDTF">2021-06-08T15:36:37Z</dcterms:created>
  <dcterms:modified xsi:type="dcterms:W3CDTF">2021-08-17T16:34:12Z</dcterms:modified>
</cp:coreProperties>
</file>